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worksheets/sheet3.xml" ContentType="application/vnd.openxmlformats-officedocument.spreadsheetml.worksheet+xml"/>
  <Override PartName="/xl/chartsheets/sheet3.xml" ContentType="application/vnd.openxmlformats-officedocument.spreadsheetml.chart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2.xml" ContentType="application/vnd.openxmlformats-officedocument.drawing+xml"/>
  <Override PartName="/xl/charts/chart9.xml" ContentType="application/vnd.openxmlformats-officedocument.drawingml.chart+xml"/>
  <Override PartName="/xl/drawings/drawing3.xml" ContentType="application/vnd.openxmlformats-officedocument.drawing+xml"/>
  <Override PartName="/xl/charts/chart10.xml" ContentType="application/vnd.openxmlformats-officedocument.drawingml.chart+xml"/>
  <Override PartName="/xl/drawings/drawing4.xml" ContentType="application/vnd.openxmlformats-officedocument.drawing+xml"/>
  <Override PartName="/xl/charts/chart11.xml" ContentType="application/vnd.openxmlformats-officedocument.drawingml.chart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10620ec60315929d/Desktop/PhD/"/>
    </mc:Choice>
  </mc:AlternateContent>
  <xr:revisionPtr revIDLastSave="14" documentId="13_ncr:1_{E5A9B804-CC04-4813-9E44-46A092CCC116}" xr6:coauthVersionLast="47" xr6:coauthVersionMax="47" xr10:uidLastSave="{045B8911-AB85-4E8D-9959-6745BC512742}"/>
  <bookViews>
    <workbookView minimized="1" xWindow="1020" yWindow="3050" windowWidth="16230" windowHeight="9190" firstSheet="1" activeTab="1" xr2:uid="{00000000-000D-0000-FFFF-FFFF00000000}"/>
  </bookViews>
  <sheets>
    <sheet name="small plots" sheetId="10" r:id="rId1"/>
    <sheet name="kinematics" sheetId="2" r:id="rId2"/>
    <sheet name="lab angle vs cm" sheetId="8" r:id="rId3"/>
    <sheet name="lab KE vs cm" sheetId="9" r:id="rId4"/>
    <sheet name="CALCULATOR" sheetId="11" r:id="rId5"/>
    <sheet name="plectrum plots" sheetId="12" r:id="rId6"/>
    <sheet name="Plotting Sheet" sheetId="3" r:id="rId7"/>
    <sheet name="mass_rmd.mas" sheetId="13" r:id="rId8"/>
  </sheets>
  <definedNames>
    <definedName name="A_values">mass_rmd.mas!$C:$C</definedName>
    <definedName name="Delta_values">mass_rmd.mas!$G:$G</definedName>
    <definedName name="Mass_lookup">#REF!</definedName>
    <definedName name="Print_plot">'small plots'!$B$2:$Q$62</definedName>
    <definedName name="Print_table">kinematics!$B$1:$S$27</definedName>
    <definedName name="solver_adj" localSheetId="4" hidden="1">CALCULATOR!$N$193</definedName>
    <definedName name="solver_cvg" localSheetId="4" hidden="1">0.001</definedName>
    <definedName name="solver_drv" localSheetId="4" hidden="1">1</definedName>
    <definedName name="solver_est" localSheetId="4" hidden="1">1</definedName>
    <definedName name="solver_itr" localSheetId="4" hidden="1">100</definedName>
    <definedName name="solver_lin" localSheetId="4" hidden="1">2</definedName>
    <definedName name="solver_neg" localSheetId="4" hidden="1">2</definedName>
    <definedName name="solver_num" localSheetId="4" hidden="1">0</definedName>
    <definedName name="solver_nwt" localSheetId="4" hidden="1">1</definedName>
    <definedName name="solver_opt" localSheetId="4" hidden="1">CALCULATOR!$N$195</definedName>
    <definedName name="solver_pre" localSheetId="4" hidden="1">0.000001</definedName>
    <definedName name="solver_scl" localSheetId="4" hidden="1">2</definedName>
    <definedName name="solver_sho" localSheetId="4" hidden="1">2</definedName>
    <definedName name="solver_tim" localSheetId="4" hidden="1">100</definedName>
    <definedName name="solver_tol" localSheetId="4" hidden="1">0.05</definedName>
    <definedName name="solver_typ" localSheetId="4" hidden="1">3</definedName>
    <definedName name="solver_val" localSheetId="4" hidden="1">0</definedName>
    <definedName name="Symbol_list">#REF!</definedName>
    <definedName name="Symbol_list2">#REF!</definedName>
    <definedName name="Symbol_values">mass_rmd.mas!$D:$D</definedName>
    <definedName name="Symbols">#REF!</definedName>
    <definedName name="Z_list">#REF!</definedName>
    <definedName name="Z_values">mass_rmd.mas!$B:$B</definedName>
    <definedName name="Z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" i="2" l="1"/>
  <c r="G3187" i="13" l="1"/>
  <c r="G3188" i="13"/>
  <c r="G3189" i="13"/>
  <c r="G3190" i="13"/>
  <c r="G3191" i="13"/>
  <c r="G3192" i="13"/>
  <c r="G3193" i="13"/>
  <c r="G3194" i="13"/>
  <c r="G3195" i="13"/>
  <c r="G3196" i="13"/>
  <c r="G3197" i="13"/>
  <c r="G3198" i="13"/>
  <c r="G3199" i="13"/>
  <c r="G3200" i="13"/>
  <c r="G3201" i="13"/>
  <c r="G3202" i="13"/>
  <c r="G3203" i="13"/>
  <c r="G3204" i="13"/>
  <c r="G3205" i="13"/>
  <c r="G3206" i="13"/>
  <c r="G3207" i="13"/>
  <c r="G3208" i="13"/>
  <c r="G3209" i="13"/>
  <c r="G3210" i="13"/>
  <c r="G3211" i="13"/>
  <c r="G3212" i="13"/>
  <c r="G3213" i="13"/>
  <c r="G3214" i="13"/>
  <c r="G3215" i="13"/>
  <c r="G3216" i="13"/>
  <c r="G3217" i="13"/>
  <c r="G3218" i="13"/>
  <c r="G3219" i="13"/>
  <c r="G3220" i="13"/>
  <c r="G3221" i="13"/>
  <c r="G3222" i="13"/>
  <c r="G3223" i="13"/>
  <c r="G3224" i="13"/>
  <c r="G3225" i="13"/>
  <c r="G3226" i="13"/>
  <c r="G3227" i="13"/>
  <c r="G3228" i="13"/>
  <c r="G3229" i="13"/>
  <c r="G3230" i="13"/>
  <c r="G3231" i="13"/>
  <c r="G3232" i="13"/>
  <c r="G3233" i="13"/>
  <c r="G3234" i="13"/>
  <c r="G3235" i="13"/>
  <c r="G3236" i="13"/>
  <c r="G3237" i="13"/>
  <c r="G3238" i="13"/>
  <c r="G3239" i="13"/>
  <c r="G3240" i="13"/>
  <c r="G3241" i="13"/>
  <c r="G3242" i="13"/>
  <c r="G3243" i="13"/>
  <c r="G3244" i="13"/>
  <c r="G3245" i="13"/>
  <c r="G3246" i="13"/>
  <c r="G3247" i="13"/>
  <c r="G3248" i="13"/>
  <c r="G3249" i="13"/>
  <c r="G3250" i="13"/>
  <c r="G3251" i="13"/>
  <c r="G3252" i="13"/>
  <c r="G3253" i="13"/>
  <c r="G3254" i="13"/>
  <c r="G3255" i="13"/>
  <c r="G3256" i="13"/>
  <c r="G3257" i="13"/>
  <c r="G3258" i="13"/>
  <c r="G3259" i="13"/>
  <c r="G3260" i="13"/>
  <c r="G3261" i="13"/>
  <c r="G3262" i="13"/>
  <c r="G3263" i="13"/>
  <c r="G3264" i="13"/>
  <c r="G3265" i="13"/>
  <c r="G3266" i="13"/>
  <c r="G3267" i="13"/>
  <c r="G3268" i="13"/>
  <c r="G3269" i="13"/>
  <c r="G3270" i="13"/>
  <c r="G3271" i="13"/>
  <c r="G3272" i="13"/>
  <c r="G3273" i="13"/>
  <c r="G3274" i="13"/>
  <c r="G3275" i="13"/>
  <c r="G3276" i="13"/>
  <c r="G3277" i="13"/>
  <c r="G3278" i="13"/>
  <c r="G3279" i="13"/>
  <c r="G3280" i="13"/>
  <c r="G3281" i="13"/>
  <c r="G3282" i="13"/>
  <c r="G3283" i="13"/>
  <c r="G3284" i="13"/>
  <c r="G3285" i="13"/>
  <c r="G3286" i="13"/>
  <c r="G3287" i="13"/>
  <c r="G3288" i="13"/>
  <c r="G3289" i="13"/>
  <c r="G3290" i="13"/>
  <c r="G3291" i="13"/>
  <c r="G3292" i="13"/>
  <c r="G3293" i="13"/>
  <c r="G3294" i="13"/>
  <c r="G3295" i="13"/>
  <c r="G3296" i="13"/>
  <c r="G3297" i="13"/>
  <c r="G3298" i="13"/>
  <c r="G3299" i="13"/>
  <c r="G3300" i="13"/>
  <c r="G3301" i="13"/>
  <c r="G3302" i="13"/>
  <c r="G3303" i="13"/>
  <c r="G3304" i="13"/>
  <c r="G3305" i="13"/>
  <c r="G3306" i="13"/>
  <c r="G3307" i="13"/>
  <c r="G3308" i="13"/>
  <c r="G3309" i="13"/>
  <c r="G3310" i="13"/>
  <c r="G3311" i="13"/>
  <c r="G3312" i="13"/>
  <c r="G3313" i="13"/>
  <c r="G3314" i="13"/>
  <c r="G3315" i="13"/>
  <c r="G3316" i="13"/>
  <c r="G3317" i="13"/>
  <c r="G3318" i="13"/>
  <c r="G3319" i="13"/>
  <c r="G3320" i="13"/>
  <c r="G3321" i="13"/>
  <c r="G3322" i="13"/>
  <c r="G3323" i="13"/>
  <c r="G3324" i="13"/>
  <c r="G3325" i="13"/>
  <c r="G3326" i="13"/>
  <c r="G3327" i="13"/>
  <c r="G3328" i="13"/>
  <c r="G3329" i="13"/>
  <c r="G3330" i="13"/>
  <c r="G3331" i="13"/>
  <c r="G3332" i="13"/>
  <c r="G3333" i="13"/>
  <c r="G3334" i="13"/>
  <c r="G3335" i="13"/>
  <c r="G3336" i="13"/>
  <c r="G3337" i="13"/>
  <c r="G3338" i="13"/>
  <c r="G3339" i="13"/>
  <c r="G3340" i="13"/>
  <c r="G3341" i="13"/>
  <c r="G3342" i="13"/>
  <c r="G3343" i="13"/>
  <c r="G3344" i="13"/>
  <c r="G3345" i="13"/>
  <c r="G3346" i="13"/>
  <c r="G3347" i="13"/>
  <c r="G3348" i="13"/>
  <c r="G3349" i="13"/>
  <c r="G3350" i="13"/>
  <c r="G3351" i="13"/>
  <c r="G3352" i="13"/>
  <c r="G3353" i="13"/>
  <c r="G3354" i="13"/>
  <c r="G3355" i="13"/>
  <c r="G3356" i="13"/>
  <c r="G3357" i="13"/>
  <c r="G3358" i="13"/>
  <c r="G3359" i="13"/>
  <c r="G3360" i="13"/>
  <c r="G3361" i="13"/>
  <c r="G3362" i="13"/>
  <c r="G3363" i="13"/>
  <c r="G3364" i="13"/>
  <c r="G3365" i="13"/>
  <c r="G3366" i="13"/>
  <c r="G3367" i="13"/>
  <c r="G3368" i="13"/>
  <c r="G3369" i="13"/>
  <c r="G3370" i="13"/>
  <c r="G3371" i="13"/>
  <c r="G3372" i="13"/>
  <c r="G3373" i="13"/>
  <c r="G3374" i="13"/>
  <c r="G3375" i="13"/>
  <c r="G3376" i="13"/>
  <c r="G3377" i="13"/>
  <c r="G3378" i="13"/>
  <c r="G3379" i="13"/>
  <c r="G3380" i="13"/>
  <c r="G3381" i="13"/>
  <c r="G3382" i="13"/>
  <c r="G3383" i="13"/>
  <c r="G3384" i="13"/>
  <c r="G3385" i="13"/>
  <c r="G3386" i="13"/>
  <c r="G3387" i="13"/>
  <c r="G3388" i="13"/>
  <c r="G3389" i="13"/>
  <c r="G3390" i="13"/>
  <c r="G3391" i="13"/>
  <c r="G3392" i="13"/>
  <c r="G3393" i="13"/>
  <c r="G3394" i="13"/>
  <c r="G3395" i="13"/>
  <c r="G3396" i="13"/>
  <c r="G3397" i="13"/>
  <c r="G3398" i="13"/>
  <c r="G3399" i="13"/>
  <c r="G3400" i="13"/>
  <c r="G3401" i="13"/>
  <c r="G3402" i="13"/>
  <c r="G3403" i="13"/>
  <c r="G3404" i="13"/>
  <c r="G3405" i="13"/>
  <c r="G3406" i="13"/>
  <c r="G3407" i="13"/>
  <c r="G3408" i="13"/>
  <c r="G3409" i="13"/>
  <c r="G3410" i="13"/>
  <c r="G3411" i="13"/>
  <c r="G3412" i="13"/>
  <c r="G3413" i="13"/>
  <c r="G3414" i="13"/>
  <c r="G3415" i="13"/>
  <c r="G3416" i="13"/>
  <c r="G3417" i="13"/>
  <c r="G3418" i="13"/>
  <c r="G3419" i="13"/>
  <c r="G3420" i="13"/>
  <c r="G3421" i="13"/>
  <c r="G3422" i="13"/>
  <c r="G3423" i="13"/>
  <c r="G3424" i="13"/>
  <c r="G3425" i="13"/>
  <c r="G3426" i="13"/>
  <c r="G3427" i="13"/>
  <c r="G3428" i="13"/>
  <c r="G3429" i="13"/>
  <c r="G3430" i="13"/>
  <c r="G3431" i="13"/>
  <c r="G3432" i="13"/>
  <c r="G3433" i="13"/>
  <c r="G3434" i="13"/>
  <c r="G3435" i="13"/>
  <c r="G3436" i="13"/>
  <c r="G3437" i="13"/>
  <c r="G3438" i="13"/>
  <c r="G3439" i="13"/>
  <c r="G3440" i="13"/>
  <c r="G3441" i="13"/>
  <c r="G3442" i="13"/>
  <c r="G3443" i="13"/>
  <c r="M9" i="11"/>
  <c r="O9" i="11"/>
  <c r="I11" i="11"/>
  <c r="J11" i="11"/>
  <c r="K11" i="11"/>
  <c r="I12" i="11"/>
  <c r="J12" i="11"/>
  <c r="K12" i="11"/>
  <c r="L17" i="11"/>
  <c r="N21" i="11" s="1"/>
  <c r="M17" i="11"/>
  <c r="O21" i="11"/>
  <c r="E29" i="11"/>
  <c r="L37" i="11"/>
  <c r="E38" i="11"/>
  <c r="J38" i="11"/>
  <c r="E46" i="11"/>
  <c r="N55" i="11"/>
  <c r="O55" i="11" s="1"/>
  <c r="K57" i="11"/>
  <c r="L59" i="11"/>
  <c r="N61" i="11"/>
  <c r="D73" i="11"/>
  <c r="I73" i="11"/>
  <c r="N73" i="11"/>
  <c r="N75" i="11"/>
  <c r="D78" i="11"/>
  <c r="E78" i="11" s="1"/>
  <c r="I78" i="11"/>
  <c r="J78" i="11" s="1"/>
  <c r="N78" i="11"/>
  <c r="O78" i="11" s="1"/>
  <c r="B79" i="11"/>
  <c r="D79" i="11" s="1"/>
  <c r="E79" i="11" s="1"/>
  <c r="G79" i="11"/>
  <c r="L79" i="11"/>
  <c r="N79" i="11"/>
  <c r="O79" i="11" s="1"/>
  <c r="J107" i="11"/>
  <c r="D109" i="11"/>
  <c r="E109" i="11"/>
  <c r="I121" i="11"/>
  <c r="I122" i="11"/>
  <c r="I124" i="11"/>
  <c r="D126" i="11"/>
  <c r="G129" i="11"/>
  <c r="G130" i="11"/>
  <c r="D131" i="11" s="1"/>
  <c r="C131" i="11"/>
  <c r="C136" i="11"/>
  <c r="F139" i="11"/>
  <c r="C158" i="11"/>
  <c r="C159" i="11"/>
  <c r="J159" i="11"/>
  <c r="C160" i="11"/>
  <c r="J160" i="11"/>
  <c r="N160" i="11"/>
  <c r="N161" i="11" s="1"/>
  <c r="N162" i="11" s="1"/>
  <c r="N163" i="11" s="1"/>
  <c r="N164" i="11" s="1"/>
  <c r="N165" i="11" s="1"/>
  <c r="N166" i="11" s="1"/>
  <c r="N167" i="11" s="1"/>
  <c r="N168" i="11" s="1"/>
  <c r="C161" i="11"/>
  <c r="J161" i="11"/>
  <c r="C162" i="11"/>
  <c r="J162" i="11"/>
  <c r="C163" i="11"/>
  <c r="J163" i="11"/>
  <c r="C164" i="11"/>
  <c r="J164" i="11"/>
  <c r="C165" i="11"/>
  <c r="J165" i="11"/>
  <c r="C166" i="11"/>
  <c r="J166" i="11"/>
  <c r="C167" i="11"/>
  <c r="J167" i="11"/>
  <c r="C168" i="11"/>
  <c r="J168" i="11"/>
  <c r="J191" i="11"/>
  <c r="J193" i="11"/>
  <c r="E198" i="11"/>
  <c r="I5" i="2"/>
  <c r="G2" i="13" s="1"/>
  <c r="I6" i="2"/>
  <c r="G3" i="13" s="1"/>
  <c r="I8" i="2"/>
  <c r="G4" i="13" s="1"/>
  <c r="D10" i="2"/>
  <c r="F5" i="13" s="1"/>
  <c r="AB16" i="2"/>
  <c r="B17" i="2"/>
  <c r="AB17" i="2" s="1"/>
  <c r="B18" i="2"/>
  <c r="AB18" i="2" s="1"/>
  <c r="B19" i="2"/>
  <c r="B9" i="10" s="1"/>
  <c r="B20" i="2"/>
  <c r="AB20" i="2" s="1"/>
  <c r="B21" i="2"/>
  <c r="B11" i="10" s="1"/>
  <c r="B22" i="2"/>
  <c r="AB22" i="2" s="1"/>
  <c r="B23" i="2"/>
  <c r="B13" i="10" s="1"/>
  <c r="B24" i="2"/>
  <c r="B25" i="2"/>
  <c r="AB25" i="2" s="1"/>
  <c r="B26" i="2"/>
  <c r="AB26" i="2" s="1"/>
  <c r="AB30" i="2"/>
  <c r="AB31" i="2"/>
  <c r="AB32" i="2"/>
  <c r="AB33" i="2"/>
  <c r="AB34" i="2"/>
  <c r="AB35" i="2"/>
  <c r="AB36" i="2"/>
  <c r="AB37" i="2"/>
  <c r="AB38" i="2"/>
  <c r="AB39" i="2"/>
  <c r="AB40" i="2"/>
  <c r="AB41" i="2"/>
  <c r="AB42" i="2"/>
  <c r="AB43" i="2"/>
  <c r="AB44" i="2"/>
  <c r="AB45" i="2"/>
  <c r="AB46" i="2"/>
  <c r="AB47" i="2"/>
  <c r="AB48" i="2"/>
  <c r="AB49" i="2"/>
  <c r="AB50" i="2"/>
  <c r="AB51" i="2"/>
  <c r="AB52" i="2"/>
  <c r="AB53" i="2"/>
  <c r="AB54" i="2"/>
  <c r="AB55" i="2"/>
  <c r="AB56" i="2"/>
  <c r="AB57" i="2"/>
  <c r="AB58" i="2"/>
  <c r="AB59" i="2"/>
  <c r="AB60" i="2"/>
  <c r="AB61" i="2"/>
  <c r="AB62" i="2"/>
  <c r="AB63" i="2"/>
  <c r="AB64" i="2"/>
  <c r="AB65" i="2"/>
  <c r="AB66" i="2"/>
  <c r="AB67" i="2"/>
  <c r="AB68" i="2"/>
  <c r="AB69" i="2"/>
  <c r="AB70" i="2"/>
  <c r="AB71" i="2"/>
  <c r="AB72" i="2"/>
  <c r="AB73" i="2"/>
  <c r="AB74" i="2"/>
  <c r="AB75" i="2"/>
  <c r="AB76" i="2"/>
  <c r="AB77" i="2"/>
  <c r="AB78" i="2"/>
  <c r="AB79" i="2"/>
  <c r="AB80" i="2"/>
  <c r="AB81" i="2"/>
  <c r="AB82" i="2"/>
  <c r="AB83" i="2"/>
  <c r="AB84" i="2"/>
  <c r="AB85" i="2"/>
  <c r="AB86" i="2"/>
  <c r="AB87" i="2"/>
  <c r="AB88" i="2"/>
  <c r="AB89" i="2"/>
  <c r="AB90" i="2"/>
  <c r="AB91" i="2"/>
  <c r="AB92" i="2"/>
  <c r="AB93" i="2"/>
  <c r="AB94" i="2"/>
  <c r="AB95" i="2"/>
  <c r="AB96" i="2"/>
  <c r="AB97" i="2"/>
  <c r="AB98" i="2"/>
  <c r="AB99" i="2"/>
  <c r="AB100" i="2"/>
  <c r="AB101" i="2"/>
  <c r="AB102" i="2"/>
  <c r="AB103" i="2"/>
  <c r="AB104" i="2"/>
  <c r="AB105" i="2"/>
  <c r="AB106" i="2"/>
  <c r="AB107" i="2"/>
  <c r="AB108" i="2"/>
  <c r="AB109" i="2"/>
  <c r="AB110" i="2"/>
  <c r="AB111" i="2"/>
  <c r="AB112" i="2"/>
  <c r="AB113" i="2"/>
  <c r="AB114" i="2"/>
  <c r="AB115" i="2"/>
  <c r="AB116" i="2"/>
  <c r="AB117" i="2"/>
  <c r="AB118" i="2"/>
  <c r="AB119" i="2"/>
  <c r="AB120" i="2"/>
  <c r="AB121" i="2"/>
  <c r="AB122" i="2"/>
  <c r="AB123" i="2"/>
  <c r="AB124" i="2"/>
  <c r="AB125" i="2"/>
  <c r="AB126" i="2"/>
  <c r="AB127" i="2"/>
  <c r="AB128" i="2"/>
  <c r="AB129" i="2"/>
  <c r="AB130" i="2"/>
  <c r="AB131" i="2"/>
  <c r="AB132" i="2"/>
  <c r="AB133" i="2"/>
  <c r="AB134" i="2"/>
  <c r="AB135" i="2"/>
  <c r="AB136" i="2"/>
  <c r="AB137" i="2"/>
  <c r="AB138" i="2"/>
  <c r="AB139" i="2"/>
  <c r="AB140" i="2"/>
  <c r="AB141" i="2"/>
  <c r="AB142" i="2"/>
  <c r="AB143" i="2"/>
  <c r="AB144" i="2"/>
  <c r="AB145" i="2"/>
  <c r="AB146" i="2"/>
  <c r="AB147" i="2"/>
  <c r="AB148" i="2"/>
  <c r="AB149" i="2"/>
  <c r="AB150" i="2"/>
  <c r="AB151" i="2"/>
  <c r="AB152" i="2"/>
  <c r="AB153" i="2"/>
  <c r="AB154" i="2"/>
  <c r="AB155" i="2"/>
  <c r="AB156" i="2"/>
  <c r="AB157" i="2"/>
  <c r="AB158" i="2"/>
  <c r="AB159" i="2"/>
  <c r="AB160" i="2"/>
  <c r="AB161" i="2"/>
  <c r="AB162" i="2"/>
  <c r="AB163" i="2"/>
  <c r="AB164" i="2"/>
  <c r="AB165" i="2"/>
  <c r="AB166" i="2"/>
  <c r="AB167" i="2"/>
  <c r="AB168" i="2"/>
  <c r="AB169" i="2"/>
  <c r="AB170" i="2"/>
  <c r="AB171" i="2"/>
  <c r="AB172" i="2"/>
  <c r="AB173" i="2"/>
  <c r="AB174" i="2"/>
  <c r="AB175" i="2"/>
  <c r="AB176" i="2"/>
  <c r="AB177" i="2"/>
  <c r="AB178" i="2"/>
  <c r="AB179" i="2"/>
  <c r="AB180" i="2"/>
  <c r="AB181" i="2"/>
  <c r="AB182" i="2"/>
  <c r="AB183" i="2"/>
  <c r="AB184" i="2"/>
  <c r="AB185" i="2"/>
  <c r="AB186" i="2"/>
  <c r="AB187" i="2"/>
  <c r="AB188" i="2"/>
  <c r="AB189" i="2"/>
  <c r="AB190" i="2"/>
  <c r="AB191" i="2"/>
  <c r="AB192" i="2"/>
  <c r="AB193" i="2"/>
  <c r="AB194" i="2"/>
  <c r="AB195" i="2"/>
  <c r="AB196" i="2"/>
  <c r="AB197" i="2"/>
  <c r="AB198" i="2"/>
  <c r="AB199" i="2"/>
  <c r="AB200" i="2"/>
  <c r="AB201" i="2"/>
  <c r="AB202" i="2"/>
  <c r="AB203" i="2"/>
  <c r="AB204" i="2"/>
  <c r="AB205" i="2"/>
  <c r="AB206" i="2"/>
  <c r="AB207" i="2"/>
  <c r="AB208" i="2"/>
  <c r="AB209" i="2"/>
  <c r="AB210" i="2"/>
  <c r="F2" i="13"/>
  <c r="F3" i="13"/>
  <c r="F4" i="13"/>
  <c r="G8" i="13"/>
  <c r="G9" i="13"/>
  <c r="G10" i="13"/>
  <c r="G11" i="13"/>
  <c r="G12" i="13"/>
  <c r="G13" i="13"/>
  <c r="G14" i="13"/>
  <c r="G15" i="13"/>
  <c r="G16" i="13"/>
  <c r="G17" i="13"/>
  <c r="G18" i="13"/>
  <c r="G19" i="13"/>
  <c r="G20" i="13"/>
  <c r="G21" i="13"/>
  <c r="G22" i="13"/>
  <c r="G23" i="13"/>
  <c r="G24" i="13"/>
  <c r="G25" i="13"/>
  <c r="G26" i="13"/>
  <c r="G27" i="13"/>
  <c r="G28" i="13"/>
  <c r="G29" i="13"/>
  <c r="G30" i="13"/>
  <c r="G31" i="13"/>
  <c r="G32" i="13"/>
  <c r="G33" i="13"/>
  <c r="G34" i="13"/>
  <c r="G35" i="13"/>
  <c r="G36" i="13"/>
  <c r="G37" i="13"/>
  <c r="G38" i="13"/>
  <c r="G39" i="13"/>
  <c r="G40" i="13"/>
  <c r="G41" i="13"/>
  <c r="G42" i="13"/>
  <c r="G43" i="13"/>
  <c r="G44" i="13"/>
  <c r="G45" i="13"/>
  <c r="G46" i="13"/>
  <c r="G47" i="13"/>
  <c r="G48" i="13"/>
  <c r="G49" i="13"/>
  <c r="G50" i="13"/>
  <c r="G51" i="13"/>
  <c r="G52" i="13"/>
  <c r="G53" i="13"/>
  <c r="G54" i="13"/>
  <c r="G55" i="13"/>
  <c r="G56" i="13"/>
  <c r="G57" i="13"/>
  <c r="G58" i="13"/>
  <c r="G59" i="13"/>
  <c r="G60" i="13"/>
  <c r="G61" i="13"/>
  <c r="G62" i="13"/>
  <c r="G63" i="13"/>
  <c r="G64" i="13"/>
  <c r="G65" i="13"/>
  <c r="G66" i="13"/>
  <c r="G67" i="13"/>
  <c r="G68" i="13"/>
  <c r="G69" i="13"/>
  <c r="G70" i="13"/>
  <c r="G71" i="13"/>
  <c r="G72" i="13"/>
  <c r="G73" i="13"/>
  <c r="G74" i="13"/>
  <c r="G75" i="13"/>
  <c r="G76" i="13"/>
  <c r="G77" i="13"/>
  <c r="G78" i="13"/>
  <c r="G79" i="13"/>
  <c r="G80" i="13"/>
  <c r="G81" i="13"/>
  <c r="G82" i="13"/>
  <c r="G83" i="13"/>
  <c r="G84" i="13"/>
  <c r="G85" i="13"/>
  <c r="G86" i="13"/>
  <c r="G87" i="13"/>
  <c r="G88" i="13"/>
  <c r="G89" i="13"/>
  <c r="G90" i="13"/>
  <c r="G91" i="13"/>
  <c r="G92" i="13"/>
  <c r="G93" i="13"/>
  <c r="G94" i="13"/>
  <c r="G95" i="13"/>
  <c r="G96" i="13"/>
  <c r="G97" i="13"/>
  <c r="G98" i="13"/>
  <c r="G99" i="13"/>
  <c r="G100" i="13"/>
  <c r="G101" i="13"/>
  <c r="G102" i="13"/>
  <c r="G103" i="13"/>
  <c r="G104" i="13"/>
  <c r="G105" i="13"/>
  <c r="G106" i="13"/>
  <c r="G107" i="13"/>
  <c r="G108" i="13"/>
  <c r="G109" i="13"/>
  <c r="G110" i="13"/>
  <c r="G111" i="13"/>
  <c r="G112" i="13"/>
  <c r="G113" i="13"/>
  <c r="G114" i="13"/>
  <c r="G115" i="13"/>
  <c r="G116" i="13"/>
  <c r="G117" i="13"/>
  <c r="G118" i="13"/>
  <c r="G119" i="13"/>
  <c r="G120" i="13"/>
  <c r="G121" i="13"/>
  <c r="G122" i="13"/>
  <c r="G123" i="13"/>
  <c r="G124" i="13"/>
  <c r="G125" i="13"/>
  <c r="G126" i="13"/>
  <c r="G127" i="13"/>
  <c r="G128" i="13"/>
  <c r="G129" i="13"/>
  <c r="G130" i="13"/>
  <c r="G131" i="13"/>
  <c r="G132" i="13"/>
  <c r="G133" i="13"/>
  <c r="G134" i="13"/>
  <c r="G135" i="13"/>
  <c r="G136" i="13"/>
  <c r="G137" i="13"/>
  <c r="G138" i="13"/>
  <c r="G139" i="13"/>
  <c r="G140" i="13"/>
  <c r="G141" i="13"/>
  <c r="G142" i="13"/>
  <c r="G143" i="13"/>
  <c r="G144" i="13"/>
  <c r="G145" i="13"/>
  <c r="G146" i="13"/>
  <c r="G147" i="13"/>
  <c r="G148" i="13"/>
  <c r="G149" i="13"/>
  <c r="G150" i="13"/>
  <c r="G151" i="13"/>
  <c r="G152" i="13"/>
  <c r="G153" i="13"/>
  <c r="G154" i="13"/>
  <c r="G155" i="13"/>
  <c r="G156" i="13"/>
  <c r="G157" i="13"/>
  <c r="G158" i="13"/>
  <c r="G159" i="13"/>
  <c r="G160" i="13"/>
  <c r="G161" i="13"/>
  <c r="G162" i="13"/>
  <c r="G163" i="13"/>
  <c r="G164" i="13"/>
  <c r="G165" i="13"/>
  <c r="G166" i="13"/>
  <c r="G167" i="13"/>
  <c r="G168" i="13"/>
  <c r="G169" i="13"/>
  <c r="G170" i="13"/>
  <c r="G171" i="13"/>
  <c r="G172" i="13"/>
  <c r="G173" i="13"/>
  <c r="G174" i="13"/>
  <c r="G175" i="13"/>
  <c r="G176" i="13"/>
  <c r="G177" i="13"/>
  <c r="G178" i="13"/>
  <c r="G179" i="13"/>
  <c r="G180" i="13"/>
  <c r="G181" i="13"/>
  <c r="G182" i="13"/>
  <c r="G183" i="13"/>
  <c r="G184" i="13"/>
  <c r="G185" i="13"/>
  <c r="G186" i="13"/>
  <c r="G187" i="13"/>
  <c r="G188" i="13"/>
  <c r="G189" i="13"/>
  <c r="G190" i="13"/>
  <c r="G191" i="13"/>
  <c r="G192" i="13"/>
  <c r="G193" i="13"/>
  <c r="G194" i="13"/>
  <c r="G195" i="13"/>
  <c r="G196" i="13"/>
  <c r="G197" i="13"/>
  <c r="G198" i="13"/>
  <c r="G199" i="13"/>
  <c r="G200" i="13"/>
  <c r="G201" i="13"/>
  <c r="G202" i="13"/>
  <c r="G203" i="13"/>
  <c r="G204" i="13"/>
  <c r="G205" i="13"/>
  <c r="G206" i="13"/>
  <c r="G207" i="13"/>
  <c r="G208" i="13"/>
  <c r="G209" i="13"/>
  <c r="G210" i="13"/>
  <c r="G211" i="13"/>
  <c r="G212" i="13"/>
  <c r="G213" i="13"/>
  <c r="G214" i="13"/>
  <c r="G215" i="13"/>
  <c r="G216" i="13"/>
  <c r="G217" i="13"/>
  <c r="G218" i="13"/>
  <c r="G219" i="13"/>
  <c r="G220" i="13"/>
  <c r="G221" i="13"/>
  <c r="G222" i="13"/>
  <c r="G223" i="13"/>
  <c r="G224" i="13"/>
  <c r="G225" i="13"/>
  <c r="G226" i="13"/>
  <c r="G227" i="13"/>
  <c r="G228" i="13"/>
  <c r="G229" i="13"/>
  <c r="G230" i="13"/>
  <c r="G231" i="13"/>
  <c r="G232" i="13"/>
  <c r="G233" i="13"/>
  <c r="G234" i="13"/>
  <c r="G235" i="13"/>
  <c r="G236" i="13"/>
  <c r="G237" i="13"/>
  <c r="G238" i="13"/>
  <c r="G239" i="13"/>
  <c r="G240" i="13"/>
  <c r="G241" i="13"/>
  <c r="G242" i="13"/>
  <c r="G243" i="13"/>
  <c r="G244" i="13"/>
  <c r="G245" i="13"/>
  <c r="G246" i="13"/>
  <c r="G247" i="13"/>
  <c r="G248" i="13"/>
  <c r="G249" i="13"/>
  <c r="G250" i="13"/>
  <c r="G251" i="13"/>
  <c r="G252" i="13"/>
  <c r="G253" i="13"/>
  <c r="G254" i="13"/>
  <c r="G255" i="13"/>
  <c r="G256" i="13"/>
  <c r="G257" i="13"/>
  <c r="G258" i="13"/>
  <c r="G259" i="13"/>
  <c r="G260" i="13"/>
  <c r="G261" i="13"/>
  <c r="G262" i="13"/>
  <c r="G263" i="13"/>
  <c r="G264" i="13"/>
  <c r="G265" i="13"/>
  <c r="G266" i="13"/>
  <c r="G267" i="13"/>
  <c r="G268" i="13"/>
  <c r="G269" i="13"/>
  <c r="G270" i="13"/>
  <c r="G271" i="13"/>
  <c r="G272" i="13"/>
  <c r="G273" i="13"/>
  <c r="G274" i="13"/>
  <c r="G275" i="13"/>
  <c r="G276" i="13"/>
  <c r="G277" i="13"/>
  <c r="G278" i="13"/>
  <c r="G279" i="13"/>
  <c r="G280" i="13"/>
  <c r="G281" i="13"/>
  <c r="G282" i="13"/>
  <c r="G283" i="13"/>
  <c r="G284" i="13"/>
  <c r="G285" i="13"/>
  <c r="G286" i="13"/>
  <c r="G287" i="13"/>
  <c r="G288" i="13"/>
  <c r="G289" i="13"/>
  <c r="G290" i="13"/>
  <c r="G291" i="13"/>
  <c r="G292" i="13"/>
  <c r="G293" i="13"/>
  <c r="G294" i="13"/>
  <c r="G295" i="13"/>
  <c r="G296" i="13"/>
  <c r="G297" i="13"/>
  <c r="G298" i="13"/>
  <c r="G299" i="13"/>
  <c r="G300" i="13"/>
  <c r="G301" i="13"/>
  <c r="G302" i="13"/>
  <c r="G303" i="13"/>
  <c r="G304" i="13"/>
  <c r="G305" i="13"/>
  <c r="G306" i="13"/>
  <c r="G307" i="13"/>
  <c r="G308" i="13"/>
  <c r="G309" i="13"/>
  <c r="G310" i="13"/>
  <c r="G311" i="13"/>
  <c r="G312" i="13"/>
  <c r="G313" i="13"/>
  <c r="G314" i="13"/>
  <c r="G315" i="13"/>
  <c r="G316" i="13"/>
  <c r="G317" i="13"/>
  <c r="G318" i="13"/>
  <c r="G319" i="13"/>
  <c r="G320" i="13"/>
  <c r="G321" i="13"/>
  <c r="G322" i="13"/>
  <c r="G323" i="13"/>
  <c r="G324" i="13"/>
  <c r="G325" i="13"/>
  <c r="G326" i="13"/>
  <c r="G327" i="13"/>
  <c r="G328" i="13"/>
  <c r="G329" i="13"/>
  <c r="G330" i="13"/>
  <c r="G331" i="13"/>
  <c r="G332" i="13"/>
  <c r="G333" i="13"/>
  <c r="G334" i="13"/>
  <c r="G335" i="13"/>
  <c r="G336" i="13"/>
  <c r="G337" i="13"/>
  <c r="G338" i="13"/>
  <c r="G339" i="13"/>
  <c r="G340" i="13"/>
  <c r="G341" i="13"/>
  <c r="G342" i="13"/>
  <c r="G343" i="13"/>
  <c r="G344" i="13"/>
  <c r="G345" i="13"/>
  <c r="G346" i="13"/>
  <c r="G347" i="13"/>
  <c r="G348" i="13"/>
  <c r="G349" i="13"/>
  <c r="G350" i="13"/>
  <c r="G351" i="13"/>
  <c r="G352" i="13"/>
  <c r="G353" i="13"/>
  <c r="G354" i="13"/>
  <c r="G355" i="13"/>
  <c r="G356" i="13"/>
  <c r="G357" i="13"/>
  <c r="G358" i="13"/>
  <c r="G359" i="13"/>
  <c r="G360" i="13"/>
  <c r="G361" i="13"/>
  <c r="G362" i="13"/>
  <c r="G363" i="13"/>
  <c r="G364" i="13"/>
  <c r="G365" i="13"/>
  <c r="G366" i="13"/>
  <c r="G367" i="13"/>
  <c r="G368" i="13"/>
  <c r="G369" i="13"/>
  <c r="G370" i="13"/>
  <c r="G371" i="13"/>
  <c r="G372" i="13"/>
  <c r="G373" i="13"/>
  <c r="G374" i="13"/>
  <c r="G375" i="13"/>
  <c r="G376" i="13"/>
  <c r="G377" i="13"/>
  <c r="G378" i="13"/>
  <c r="G379" i="13"/>
  <c r="G380" i="13"/>
  <c r="G381" i="13"/>
  <c r="G382" i="13"/>
  <c r="G383" i="13"/>
  <c r="G384" i="13"/>
  <c r="G385" i="13"/>
  <c r="G386" i="13"/>
  <c r="G387" i="13"/>
  <c r="G388" i="13"/>
  <c r="G389" i="13"/>
  <c r="G390" i="13"/>
  <c r="G391" i="13"/>
  <c r="G392" i="13"/>
  <c r="G393" i="13"/>
  <c r="G394" i="13"/>
  <c r="G395" i="13"/>
  <c r="G396" i="13"/>
  <c r="G397" i="13"/>
  <c r="G398" i="13"/>
  <c r="G399" i="13"/>
  <c r="G400" i="13"/>
  <c r="G401" i="13"/>
  <c r="G402" i="13"/>
  <c r="G403" i="13"/>
  <c r="G404" i="13"/>
  <c r="G405" i="13"/>
  <c r="G406" i="13"/>
  <c r="G407" i="13"/>
  <c r="G408" i="13"/>
  <c r="G409" i="13"/>
  <c r="G410" i="13"/>
  <c r="G411" i="13"/>
  <c r="G412" i="13"/>
  <c r="G413" i="13"/>
  <c r="G414" i="13"/>
  <c r="G415" i="13"/>
  <c r="G416" i="13"/>
  <c r="G417" i="13"/>
  <c r="G418" i="13"/>
  <c r="G419" i="13"/>
  <c r="G420" i="13"/>
  <c r="G421" i="13"/>
  <c r="G422" i="13"/>
  <c r="G423" i="13"/>
  <c r="G424" i="13"/>
  <c r="G425" i="13"/>
  <c r="G426" i="13"/>
  <c r="G427" i="13"/>
  <c r="G428" i="13"/>
  <c r="G429" i="13"/>
  <c r="G430" i="13"/>
  <c r="G431" i="13"/>
  <c r="G432" i="13"/>
  <c r="G433" i="13"/>
  <c r="G434" i="13"/>
  <c r="G435" i="13"/>
  <c r="G436" i="13"/>
  <c r="G437" i="13"/>
  <c r="G438" i="13"/>
  <c r="G439" i="13"/>
  <c r="G440" i="13"/>
  <c r="G441" i="13"/>
  <c r="G442" i="13"/>
  <c r="G443" i="13"/>
  <c r="G444" i="13"/>
  <c r="G445" i="13"/>
  <c r="G446" i="13"/>
  <c r="G447" i="13"/>
  <c r="G448" i="13"/>
  <c r="G449" i="13"/>
  <c r="G450" i="13"/>
  <c r="G451" i="13"/>
  <c r="G452" i="13"/>
  <c r="G453" i="13"/>
  <c r="G454" i="13"/>
  <c r="G455" i="13"/>
  <c r="G456" i="13"/>
  <c r="G457" i="13"/>
  <c r="G458" i="13"/>
  <c r="G459" i="13"/>
  <c r="G460" i="13"/>
  <c r="G461" i="13"/>
  <c r="G462" i="13"/>
  <c r="G463" i="13"/>
  <c r="G464" i="13"/>
  <c r="G465" i="13"/>
  <c r="G466" i="13"/>
  <c r="G467" i="13"/>
  <c r="G468" i="13"/>
  <c r="G469" i="13"/>
  <c r="G470" i="13"/>
  <c r="G471" i="13"/>
  <c r="G472" i="13"/>
  <c r="G473" i="13"/>
  <c r="G474" i="13"/>
  <c r="G475" i="13"/>
  <c r="G476" i="13"/>
  <c r="G477" i="13"/>
  <c r="G478" i="13"/>
  <c r="G479" i="13"/>
  <c r="G480" i="13"/>
  <c r="G481" i="13"/>
  <c r="G482" i="13"/>
  <c r="G483" i="13"/>
  <c r="G484" i="13"/>
  <c r="G485" i="13"/>
  <c r="G486" i="13"/>
  <c r="G487" i="13"/>
  <c r="G488" i="13"/>
  <c r="G489" i="13"/>
  <c r="G490" i="13"/>
  <c r="G491" i="13"/>
  <c r="G492" i="13"/>
  <c r="G493" i="13"/>
  <c r="G494" i="13"/>
  <c r="G495" i="13"/>
  <c r="G496" i="13"/>
  <c r="G497" i="13"/>
  <c r="G498" i="13"/>
  <c r="G499" i="13"/>
  <c r="G500" i="13"/>
  <c r="G501" i="13"/>
  <c r="G502" i="13"/>
  <c r="G503" i="13"/>
  <c r="G504" i="13"/>
  <c r="G505" i="13"/>
  <c r="G506" i="13"/>
  <c r="G507" i="13"/>
  <c r="G508" i="13"/>
  <c r="G509" i="13"/>
  <c r="G510" i="13"/>
  <c r="G511" i="13"/>
  <c r="G512" i="13"/>
  <c r="G513" i="13"/>
  <c r="G514" i="13"/>
  <c r="G515" i="13"/>
  <c r="G516" i="13"/>
  <c r="G517" i="13"/>
  <c r="G518" i="13"/>
  <c r="G519" i="13"/>
  <c r="G520" i="13"/>
  <c r="G521" i="13"/>
  <c r="G522" i="13"/>
  <c r="G523" i="13"/>
  <c r="G524" i="13"/>
  <c r="G525" i="13"/>
  <c r="G526" i="13"/>
  <c r="G527" i="13"/>
  <c r="G528" i="13"/>
  <c r="G529" i="13"/>
  <c r="G530" i="13"/>
  <c r="G531" i="13"/>
  <c r="G532" i="13"/>
  <c r="G533" i="13"/>
  <c r="G534" i="13"/>
  <c r="G535" i="13"/>
  <c r="G536" i="13"/>
  <c r="G537" i="13"/>
  <c r="G538" i="13"/>
  <c r="G539" i="13"/>
  <c r="G540" i="13"/>
  <c r="G541" i="13"/>
  <c r="G542" i="13"/>
  <c r="G543" i="13"/>
  <c r="G544" i="13"/>
  <c r="G545" i="13"/>
  <c r="G546" i="13"/>
  <c r="G547" i="13"/>
  <c r="G548" i="13"/>
  <c r="G549" i="13"/>
  <c r="G550" i="13"/>
  <c r="G551" i="13"/>
  <c r="G552" i="13"/>
  <c r="G553" i="13"/>
  <c r="G554" i="13"/>
  <c r="G555" i="13"/>
  <c r="G556" i="13"/>
  <c r="G557" i="13"/>
  <c r="G558" i="13"/>
  <c r="G559" i="13"/>
  <c r="G560" i="13"/>
  <c r="G561" i="13"/>
  <c r="G562" i="13"/>
  <c r="G563" i="13"/>
  <c r="G564" i="13"/>
  <c r="G565" i="13"/>
  <c r="G566" i="13"/>
  <c r="G567" i="13"/>
  <c r="G568" i="13"/>
  <c r="G569" i="13"/>
  <c r="G570" i="13"/>
  <c r="G571" i="13"/>
  <c r="G572" i="13"/>
  <c r="G573" i="13"/>
  <c r="G574" i="13"/>
  <c r="G575" i="13"/>
  <c r="G576" i="13"/>
  <c r="G577" i="13"/>
  <c r="G578" i="13"/>
  <c r="G579" i="13"/>
  <c r="G580" i="13"/>
  <c r="G581" i="13"/>
  <c r="G582" i="13"/>
  <c r="G583" i="13"/>
  <c r="G584" i="13"/>
  <c r="G585" i="13"/>
  <c r="G586" i="13"/>
  <c r="G587" i="13"/>
  <c r="G588" i="13"/>
  <c r="G589" i="13"/>
  <c r="G590" i="13"/>
  <c r="G591" i="13"/>
  <c r="G592" i="13"/>
  <c r="G593" i="13"/>
  <c r="G594" i="13"/>
  <c r="G595" i="13"/>
  <c r="G596" i="13"/>
  <c r="G597" i="13"/>
  <c r="G598" i="13"/>
  <c r="G599" i="13"/>
  <c r="G600" i="13"/>
  <c r="G601" i="13"/>
  <c r="G602" i="13"/>
  <c r="G603" i="13"/>
  <c r="G604" i="13"/>
  <c r="G605" i="13"/>
  <c r="G606" i="13"/>
  <c r="G607" i="13"/>
  <c r="G608" i="13"/>
  <c r="G609" i="13"/>
  <c r="G610" i="13"/>
  <c r="G611" i="13"/>
  <c r="G612" i="13"/>
  <c r="G613" i="13"/>
  <c r="G614" i="13"/>
  <c r="G615" i="13"/>
  <c r="G616" i="13"/>
  <c r="G617" i="13"/>
  <c r="G618" i="13"/>
  <c r="G619" i="13"/>
  <c r="G620" i="13"/>
  <c r="G621" i="13"/>
  <c r="G622" i="13"/>
  <c r="G623" i="13"/>
  <c r="G624" i="13"/>
  <c r="G625" i="13"/>
  <c r="G626" i="13"/>
  <c r="G627" i="13"/>
  <c r="G628" i="13"/>
  <c r="G629" i="13"/>
  <c r="G630" i="13"/>
  <c r="G631" i="13"/>
  <c r="G632" i="13"/>
  <c r="G633" i="13"/>
  <c r="G634" i="13"/>
  <c r="G635" i="13"/>
  <c r="G636" i="13"/>
  <c r="G637" i="13"/>
  <c r="G638" i="13"/>
  <c r="G639" i="13"/>
  <c r="G640" i="13"/>
  <c r="G641" i="13"/>
  <c r="G642" i="13"/>
  <c r="G643" i="13"/>
  <c r="G644" i="13"/>
  <c r="G645" i="13"/>
  <c r="G646" i="13"/>
  <c r="G647" i="13"/>
  <c r="G648" i="13"/>
  <c r="G649" i="13"/>
  <c r="G650" i="13"/>
  <c r="G651" i="13"/>
  <c r="G652" i="13"/>
  <c r="G653" i="13"/>
  <c r="G654" i="13"/>
  <c r="G655" i="13"/>
  <c r="G656" i="13"/>
  <c r="G657" i="13"/>
  <c r="G658" i="13"/>
  <c r="G659" i="13"/>
  <c r="G660" i="13"/>
  <c r="G661" i="13"/>
  <c r="G662" i="13"/>
  <c r="G663" i="13"/>
  <c r="G664" i="13"/>
  <c r="G665" i="13"/>
  <c r="G666" i="13"/>
  <c r="G667" i="13"/>
  <c r="G668" i="13"/>
  <c r="G669" i="13"/>
  <c r="G670" i="13"/>
  <c r="G671" i="13"/>
  <c r="G672" i="13"/>
  <c r="G673" i="13"/>
  <c r="G674" i="13"/>
  <c r="G675" i="13"/>
  <c r="G676" i="13"/>
  <c r="G677" i="13"/>
  <c r="G678" i="13"/>
  <c r="G679" i="13"/>
  <c r="G680" i="13"/>
  <c r="G681" i="13"/>
  <c r="G682" i="13"/>
  <c r="G683" i="13"/>
  <c r="G684" i="13"/>
  <c r="G685" i="13"/>
  <c r="G686" i="13"/>
  <c r="G687" i="13"/>
  <c r="G688" i="13"/>
  <c r="G689" i="13"/>
  <c r="G690" i="13"/>
  <c r="G691" i="13"/>
  <c r="G692" i="13"/>
  <c r="G693" i="13"/>
  <c r="G694" i="13"/>
  <c r="G695" i="13"/>
  <c r="G696" i="13"/>
  <c r="G697" i="13"/>
  <c r="G698" i="13"/>
  <c r="G699" i="13"/>
  <c r="G700" i="13"/>
  <c r="G701" i="13"/>
  <c r="G702" i="13"/>
  <c r="G703" i="13"/>
  <c r="G704" i="13"/>
  <c r="G705" i="13"/>
  <c r="G706" i="13"/>
  <c r="G707" i="13"/>
  <c r="G708" i="13"/>
  <c r="G709" i="13"/>
  <c r="G710" i="13"/>
  <c r="G711" i="13"/>
  <c r="G712" i="13"/>
  <c r="G713" i="13"/>
  <c r="G714" i="13"/>
  <c r="G715" i="13"/>
  <c r="G716" i="13"/>
  <c r="G717" i="13"/>
  <c r="G718" i="13"/>
  <c r="G719" i="13"/>
  <c r="G720" i="13"/>
  <c r="G721" i="13"/>
  <c r="G722" i="13"/>
  <c r="G723" i="13"/>
  <c r="G724" i="13"/>
  <c r="G725" i="13"/>
  <c r="G726" i="13"/>
  <c r="G727" i="13"/>
  <c r="G728" i="13"/>
  <c r="G729" i="13"/>
  <c r="G730" i="13"/>
  <c r="G731" i="13"/>
  <c r="G732" i="13"/>
  <c r="G733" i="13"/>
  <c r="G734" i="13"/>
  <c r="G735" i="13"/>
  <c r="G736" i="13"/>
  <c r="G737" i="13"/>
  <c r="G738" i="13"/>
  <c r="G739" i="13"/>
  <c r="G740" i="13"/>
  <c r="G741" i="13"/>
  <c r="G742" i="13"/>
  <c r="G743" i="13"/>
  <c r="G744" i="13"/>
  <c r="G745" i="13"/>
  <c r="G746" i="13"/>
  <c r="G747" i="13"/>
  <c r="G748" i="13"/>
  <c r="G749" i="13"/>
  <c r="G750" i="13"/>
  <c r="G751" i="13"/>
  <c r="G752" i="13"/>
  <c r="G753" i="13"/>
  <c r="G754" i="13"/>
  <c r="G755" i="13"/>
  <c r="G756" i="13"/>
  <c r="G757" i="13"/>
  <c r="G758" i="13"/>
  <c r="G759" i="13"/>
  <c r="G760" i="13"/>
  <c r="G761" i="13"/>
  <c r="G762" i="13"/>
  <c r="G763" i="13"/>
  <c r="G764" i="13"/>
  <c r="G765" i="13"/>
  <c r="G766" i="13"/>
  <c r="G767" i="13"/>
  <c r="G768" i="13"/>
  <c r="G769" i="13"/>
  <c r="G770" i="13"/>
  <c r="G771" i="13"/>
  <c r="G772" i="13"/>
  <c r="G773" i="13"/>
  <c r="G774" i="13"/>
  <c r="G775" i="13"/>
  <c r="G776" i="13"/>
  <c r="G777" i="13"/>
  <c r="G778" i="13"/>
  <c r="G779" i="13"/>
  <c r="G780" i="13"/>
  <c r="G781" i="13"/>
  <c r="G782" i="13"/>
  <c r="G783" i="13"/>
  <c r="G784" i="13"/>
  <c r="G785" i="13"/>
  <c r="G786" i="13"/>
  <c r="G787" i="13"/>
  <c r="G788" i="13"/>
  <c r="G789" i="13"/>
  <c r="G790" i="13"/>
  <c r="G791" i="13"/>
  <c r="G792" i="13"/>
  <c r="G793" i="13"/>
  <c r="G794" i="13"/>
  <c r="G795" i="13"/>
  <c r="G796" i="13"/>
  <c r="G797" i="13"/>
  <c r="G798" i="13"/>
  <c r="G799" i="13"/>
  <c r="G800" i="13"/>
  <c r="G801" i="13"/>
  <c r="G802" i="13"/>
  <c r="G803" i="13"/>
  <c r="G804" i="13"/>
  <c r="G805" i="13"/>
  <c r="G806" i="13"/>
  <c r="G807" i="13"/>
  <c r="G808" i="13"/>
  <c r="G809" i="13"/>
  <c r="G810" i="13"/>
  <c r="G811" i="13"/>
  <c r="G812" i="13"/>
  <c r="G813" i="13"/>
  <c r="G814" i="13"/>
  <c r="G815" i="13"/>
  <c r="G816" i="13"/>
  <c r="G817" i="13"/>
  <c r="G818" i="13"/>
  <c r="G819" i="13"/>
  <c r="G820" i="13"/>
  <c r="G821" i="13"/>
  <c r="G822" i="13"/>
  <c r="G823" i="13"/>
  <c r="G824" i="13"/>
  <c r="G825" i="13"/>
  <c r="G826" i="13"/>
  <c r="G827" i="13"/>
  <c r="G828" i="13"/>
  <c r="G829" i="13"/>
  <c r="G830" i="13"/>
  <c r="G831" i="13"/>
  <c r="G832" i="13"/>
  <c r="G833" i="13"/>
  <c r="G834" i="13"/>
  <c r="G835" i="13"/>
  <c r="G836" i="13"/>
  <c r="G837" i="13"/>
  <c r="G838" i="13"/>
  <c r="G839" i="13"/>
  <c r="G840" i="13"/>
  <c r="G841" i="13"/>
  <c r="G842" i="13"/>
  <c r="G843" i="13"/>
  <c r="G844" i="13"/>
  <c r="G845" i="13"/>
  <c r="G846" i="13"/>
  <c r="G847" i="13"/>
  <c r="G848" i="13"/>
  <c r="G849" i="13"/>
  <c r="G850" i="13"/>
  <c r="G851" i="13"/>
  <c r="G852" i="13"/>
  <c r="G853" i="13"/>
  <c r="G854" i="13"/>
  <c r="G855" i="13"/>
  <c r="G856" i="13"/>
  <c r="G857" i="13"/>
  <c r="G858" i="13"/>
  <c r="G859" i="13"/>
  <c r="G860" i="13"/>
  <c r="G861" i="13"/>
  <c r="G862" i="13"/>
  <c r="G863" i="13"/>
  <c r="G864" i="13"/>
  <c r="G865" i="13"/>
  <c r="G866" i="13"/>
  <c r="G867" i="13"/>
  <c r="G868" i="13"/>
  <c r="G869" i="13"/>
  <c r="G870" i="13"/>
  <c r="G871" i="13"/>
  <c r="G872" i="13"/>
  <c r="G873" i="13"/>
  <c r="G874" i="13"/>
  <c r="G875" i="13"/>
  <c r="G876" i="13"/>
  <c r="G877" i="13"/>
  <c r="G878" i="13"/>
  <c r="G879" i="13"/>
  <c r="G880" i="13"/>
  <c r="G881" i="13"/>
  <c r="G882" i="13"/>
  <c r="G883" i="13"/>
  <c r="G884" i="13"/>
  <c r="G885" i="13"/>
  <c r="G886" i="13"/>
  <c r="G887" i="13"/>
  <c r="G888" i="13"/>
  <c r="G889" i="13"/>
  <c r="G890" i="13"/>
  <c r="G891" i="13"/>
  <c r="G892" i="13"/>
  <c r="G893" i="13"/>
  <c r="G894" i="13"/>
  <c r="G895" i="13"/>
  <c r="G896" i="13"/>
  <c r="G897" i="13"/>
  <c r="G898" i="13"/>
  <c r="G899" i="13"/>
  <c r="G900" i="13"/>
  <c r="G901" i="13"/>
  <c r="G902" i="13"/>
  <c r="G903" i="13"/>
  <c r="G904" i="13"/>
  <c r="G905" i="13"/>
  <c r="G906" i="13"/>
  <c r="G907" i="13"/>
  <c r="G908" i="13"/>
  <c r="G909" i="13"/>
  <c r="G910" i="13"/>
  <c r="G911" i="13"/>
  <c r="G912" i="13"/>
  <c r="G913" i="13"/>
  <c r="G914" i="13"/>
  <c r="G915" i="13"/>
  <c r="G916" i="13"/>
  <c r="G917" i="13"/>
  <c r="G918" i="13"/>
  <c r="G919" i="13"/>
  <c r="G920" i="13"/>
  <c r="G921" i="13"/>
  <c r="G922" i="13"/>
  <c r="G923" i="13"/>
  <c r="G924" i="13"/>
  <c r="G925" i="13"/>
  <c r="G926" i="13"/>
  <c r="G927" i="13"/>
  <c r="G928" i="13"/>
  <c r="G929" i="13"/>
  <c r="G930" i="13"/>
  <c r="G931" i="13"/>
  <c r="G932" i="13"/>
  <c r="G933" i="13"/>
  <c r="G934" i="13"/>
  <c r="G935" i="13"/>
  <c r="G936" i="13"/>
  <c r="G937" i="13"/>
  <c r="G938" i="13"/>
  <c r="G939" i="13"/>
  <c r="G940" i="13"/>
  <c r="G941" i="13"/>
  <c r="G942" i="13"/>
  <c r="G943" i="13"/>
  <c r="G944" i="13"/>
  <c r="G945" i="13"/>
  <c r="G946" i="13"/>
  <c r="G947" i="13"/>
  <c r="G948" i="13"/>
  <c r="G949" i="13"/>
  <c r="G950" i="13"/>
  <c r="G951" i="13"/>
  <c r="G952" i="13"/>
  <c r="G953" i="13"/>
  <c r="G954" i="13"/>
  <c r="G955" i="13"/>
  <c r="G956" i="13"/>
  <c r="G957" i="13"/>
  <c r="G958" i="13"/>
  <c r="G959" i="13"/>
  <c r="G960" i="13"/>
  <c r="G961" i="13"/>
  <c r="G962" i="13"/>
  <c r="G963" i="13"/>
  <c r="G964" i="13"/>
  <c r="G965" i="13"/>
  <c r="G966" i="13"/>
  <c r="G967" i="13"/>
  <c r="G968" i="13"/>
  <c r="G969" i="13"/>
  <c r="G970" i="13"/>
  <c r="G971" i="13"/>
  <c r="G972" i="13"/>
  <c r="G973" i="13"/>
  <c r="G974" i="13"/>
  <c r="G975" i="13"/>
  <c r="G976" i="13"/>
  <c r="G977" i="13"/>
  <c r="G978" i="13"/>
  <c r="G979" i="13"/>
  <c r="G980" i="13"/>
  <c r="G981" i="13"/>
  <c r="G982" i="13"/>
  <c r="G983" i="13"/>
  <c r="G984" i="13"/>
  <c r="G985" i="13"/>
  <c r="G986" i="13"/>
  <c r="G987" i="13"/>
  <c r="G988" i="13"/>
  <c r="G989" i="13"/>
  <c r="G990" i="13"/>
  <c r="G991" i="13"/>
  <c r="G992" i="13"/>
  <c r="G993" i="13"/>
  <c r="G994" i="13"/>
  <c r="G995" i="13"/>
  <c r="G996" i="13"/>
  <c r="G997" i="13"/>
  <c r="G998" i="13"/>
  <c r="G999" i="13"/>
  <c r="G1000" i="13"/>
  <c r="G1001" i="13"/>
  <c r="G1002" i="13"/>
  <c r="G1003" i="13"/>
  <c r="G1004" i="13"/>
  <c r="G1005" i="13"/>
  <c r="G1006" i="13"/>
  <c r="G1007" i="13"/>
  <c r="G1008" i="13"/>
  <c r="G1009" i="13"/>
  <c r="G1010" i="13"/>
  <c r="G1011" i="13"/>
  <c r="G1012" i="13"/>
  <c r="G1013" i="13"/>
  <c r="G1014" i="13"/>
  <c r="G1015" i="13"/>
  <c r="G1016" i="13"/>
  <c r="G1017" i="13"/>
  <c r="G1018" i="13"/>
  <c r="G1019" i="13"/>
  <c r="G1020" i="13"/>
  <c r="G1021" i="13"/>
  <c r="G1022" i="13"/>
  <c r="G1023" i="13"/>
  <c r="G1024" i="13"/>
  <c r="G1025" i="13"/>
  <c r="G1026" i="13"/>
  <c r="G1027" i="13"/>
  <c r="G1028" i="13"/>
  <c r="G1029" i="13"/>
  <c r="G1030" i="13"/>
  <c r="G1031" i="13"/>
  <c r="G1032" i="13"/>
  <c r="G1033" i="13"/>
  <c r="G1034" i="13"/>
  <c r="G1035" i="13"/>
  <c r="G1036" i="13"/>
  <c r="G1037" i="13"/>
  <c r="G1038" i="13"/>
  <c r="G1039" i="13"/>
  <c r="G1040" i="13"/>
  <c r="G1041" i="13"/>
  <c r="G1042" i="13"/>
  <c r="G1043" i="13"/>
  <c r="G1044" i="13"/>
  <c r="G1045" i="13"/>
  <c r="G1046" i="13"/>
  <c r="G1047" i="13"/>
  <c r="G1048" i="13"/>
  <c r="G1049" i="13"/>
  <c r="G1050" i="13"/>
  <c r="G1051" i="13"/>
  <c r="G1052" i="13"/>
  <c r="G1053" i="13"/>
  <c r="G1054" i="13"/>
  <c r="G1055" i="13"/>
  <c r="G1056" i="13"/>
  <c r="G1057" i="13"/>
  <c r="G1058" i="13"/>
  <c r="G1059" i="13"/>
  <c r="G1060" i="13"/>
  <c r="G1061" i="13"/>
  <c r="G1062" i="13"/>
  <c r="G1063" i="13"/>
  <c r="G1064" i="13"/>
  <c r="G1065" i="13"/>
  <c r="G1066" i="13"/>
  <c r="G1067" i="13"/>
  <c r="G1068" i="13"/>
  <c r="G1069" i="13"/>
  <c r="G1070" i="13"/>
  <c r="G1071" i="13"/>
  <c r="G1072" i="13"/>
  <c r="G1073" i="13"/>
  <c r="G1074" i="13"/>
  <c r="G1075" i="13"/>
  <c r="G1076" i="13"/>
  <c r="G1077" i="13"/>
  <c r="G1078" i="13"/>
  <c r="G1079" i="13"/>
  <c r="G1080" i="13"/>
  <c r="G1081" i="13"/>
  <c r="G1082" i="13"/>
  <c r="G1083" i="13"/>
  <c r="G1084" i="13"/>
  <c r="G1085" i="13"/>
  <c r="G1086" i="13"/>
  <c r="G1087" i="13"/>
  <c r="G1088" i="13"/>
  <c r="G1089" i="13"/>
  <c r="G1090" i="13"/>
  <c r="G1091" i="13"/>
  <c r="G1092" i="13"/>
  <c r="G1093" i="13"/>
  <c r="G1094" i="13"/>
  <c r="G1095" i="13"/>
  <c r="G1096" i="13"/>
  <c r="G1097" i="13"/>
  <c r="G1098" i="13"/>
  <c r="G1099" i="13"/>
  <c r="G1100" i="13"/>
  <c r="G1101" i="13"/>
  <c r="G1102" i="13"/>
  <c r="G1103" i="13"/>
  <c r="G1104" i="13"/>
  <c r="G1105" i="13"/>
  <c r="G1106" i="13"/>
  <c r="G1107" i="13"/>
  <c r="G1108" i="13"/>
  <c r="G1109" i="13"/>
  <c r="G1110" i="13"/>
  <c r="G1111" i="13"/>
  <c r="G1112" i="13"/>
  <c r="G1113" i="13"/>
  <c r="G1114" i="13"/>
  <c r="G1115" i="13"/>
  <c r="G1116" i="13"/>
  <c r="G1117" i="13"/>
  <c r="G1118" i="13"/>
  <c r="G1119" i="13"/>
  <c r="G1120" i="13"/>
  <c r="G1121" i="13"/>
  <c r="G1122" i="13"/>
  <c r="G1123" i="13"/>
  <c r="G1124" i="13"/>
  <c r="G1125" i="13"/>
  <c r="G1126" i="13"/>
  <c r="G1127" i="13"/>
  <c r="G1128" i="13"/>
  <c r="G1129" i="13"/>
  <c r="G1130" i="13"/>
  <c r="G1131" i="13"/>
  <c r="G1132" i="13"/>
  <c r="G1133" i="13"/>
  <c r="G1134" i="13"/>
  <c r="G1135" i="13"/>
  <c r="G1136" i="13"/>
  <c r="G1137" i="13"/>
  <c r="G1138" i="13"/>
  <c r="G1139" i="13"/>
  <c r="G1140" i="13"/>
  <c r="G1141" i="13"/>
  <c r="G1142" i="13"/>
  <c r="G1143" i="13"/>
  <c r="G1144" i="13"/>
  <c r="G1145" i="13"/>
  <c r="G1146" i="13"/>
  <c r="G1147" i="13"/>
  <c r="G1148" i="13"/>
  <c r="G1149" i="13"/>
  <c r="G1150" i="13"/>
  <c r="G1151" i="13"/>
  <c r="G1152" i="13"/>
  <c r="G1153" i="13"/>
  <c r="G1154" i="13"/>
  <c r="G1155" i="13"/>
  <c r="G1156" i="13"/>
  <c r="G1157" i="13"/>
  <c r="G1158" i="13"/>
  <c r="G1159" i="13"/>
  <c r="G1160" i="13"/>
  <c r="G1161" i="13"/>
  <c r="G1162" i="13"/>
  <c r="G1163" i="13"/>
  <c r="G1164" i="13"/>
  <c r="G1165" i="13"/>
  <c r="G1166" i="13"/>
  <c r="G1167" i="13"/>
  <c r="G1168" i="13"/>
  <c r="G1169" i="13"/>
  <c r="G1170" i="13"/>
  <c r="G1171" i="13"/>
  <c r="G1172" i="13"/>
  <c r="G1173" i="13"/>
  <c r="G1174" i="13"/>
  <c r="G1175" i="13"/>
  <c r="G1176" i="13"/>
  <c r="G1177" i="13"/>
  <c r="G1178" i="13"/>
  <c r="G1179" i="13"/>
  <c r="G1180" i="13"/>
  <c r="G1181" i="13"/>
  <c r="G1182" i="13"/>
  <c r="G1183" i="13"/>
  <c r="G1184" i="13"/>
  <c r="G1185" i="13"/>
  <c r="G1186" i="13"/>
  <c r="G1187" i="13"/>
  <c r="G1188" i="13"/>
  <c r="G1189" i="13"/>
  <c r="G1190" i="13"/>
  <c r="G1191" i="13"/>
  <c r="G1192" i="13"/>
  <c r="G1193" i="13"/>
  <c r="G1194" i="13"/>
  <c r="G1195" i="13"/>
  <c r="G1196" i="13"/>
  <c r="G1197" i="13"/>
  <c r="G1198" i="13"/>
  <c r="G1199" i="13"/>
  <c r="G1200" i="13"/>
  <c r="G1201" i="13"/>
  <c r="G1202" i="13"/>
  <c r="G1203" i="13"/>
  <c r="G1204" i="13"/>
  <c r="G1205" i="13"/>
  <c r="G1206" i="13"/>
  <c r="G1207" i="13"/>
  <c r="G1208" i="13"/>
  <c r="G1209" i="13"/>
  <c r="G1210" i="13"/>
  <c r="G1211" i="13"/>
  <c r="G1212" i="13"/>
  <c r="G1213" i="13"/>
  <c r="G1214" i="13"/>
  <c r="G1215" i="13"/>
  <c r="G1216" i="13"/>
  <c r="G1217" i="13"/>
  <c r="G1218" i="13"/>
  <c r="G1219" i="13"/>
  <c r="G1220" i="13"/>
  <c r="G1221" i="13"/>
  <c r="G1222" i="13"/>
  <c r="G1223" i="13"/>
  <c r="G1224" i="13"/>
  <c r="G1225" i="13"/>
  <c r="G1226" i="13"/>
  <c r="G1227" i="13"/>
  <c r="G1228" i="13"/>
  <c r="G1229" i="13"/>
  <c r="G1230" i="13"/>
  <c r="G1231" i="13"/>
  <c r="G1232" i="13"/>
  <c r="G1233" i="13"/>
  <c r="G1234" i="13"/>
  <c r="G1235" i="13"/>
  <c r="G1236" i="13"/>
  <c r="G1237" i="13"/>
  <c r="G1238" i="13"/>
  <c r="G1239" i="13"/>
  <c r="G1240" i="13"/>
  <c r="G1241" i="13"/>
  <c r="G1242" i="13"/>
  <c r="G1243" i="13"/>
  <c r="G1244" i="13"/>
  <c r="G1245" i="13"/>
  <c r="G1246" i="13"/>
  <c r="G1247" i="13"/>
  <c r="G1248" i="13"/>
  <c r="G1249" i="13"/>
  <c r="G1250" i="13"/>
  <c r="G1251" i="13"/>
  <c r="G1252" i="13"/>
  <c r="G1253" i="13"/>
  <c r="G1254" i="13"/>
  <c r="G1255" i="13"/>
  <c r="G1256" i="13"/>
  <c r="G1257" i="13"/>
  <c r="G1258" i="13"/>
  <c r="G1259" i="13"/>
  <c r="G1260" i="13"/>
  <c r="G1261" i="13"/>
  <c r="G1262" i="13"/>
  <c r="G1263" i="13"/>
  <c r="G1264" i="13"/>
  <c r="G1265" i="13"/>
  <c r="G1266" i="13"/>
  <c r="G1267" i="13"/>
  <c r="G1268" i="13"/>
  <c r="G1269" i="13"/>
  <c r="G1270" i="13"/>
  <c r="G1271" i="13"/>
  <c r="G1272" i="13"/>
  <c r="G1273" i="13"/>
  <c r="G1274" i="13"/>
  <c r="G1275" i="13"/>
  <c r="G1276" i="13"/>
  <c r="G1277" i="13"/>
  <c r="G1278" i="13"/>
  <c r="G1279" i="13"/>
  <c r="G1280" i="13"/>
  <c r="G1281" i="13"/>
  <c r="G1282" i="13"/>
  <c r="G1283" i="13"/>
  <c r="G1284" i="13"/>
  <c r="G1285" i="13"/>
  <c r="G1286" i="13"/>
  <c r="G1287" i="13"/>
  <c r="G1288" i="13"/>
  <c r="G1289" i="13"/>
  <c r="G1290" i="13"/>
  <c r="G1291" i="13"/>
  <c r="G1292" i="13"/>
  <c r="G1293" i="13"/>
  <c r="G1294" i="13"/>
  <c r="G1295" i="13"/>
  <c r="G1296" i="13"/>
  <c r="G1297" i="13"/>
  <c r="G1298" i="13"/>
  <c r="G1299" i="13"/>
  <c r="G1300" i="13"/>
  <c r="G1301" i="13"/>
  <c r="G1302" i="13"/>
  <c r="G1303" i="13"/>
  <c r="G1304" i="13"/>
  <c r="G1305" i="13"/>
  <c r="G1306" i="13"/>
  <c r="G1307" i="13"/>
  <c r="G1308" i="13"/>
  <c r="G1309" i="13"/>
  <c r="G1310" i="13"/>
  <c r="G1311" i="13"/>
  <c r="G1312" i="13"/>
  <c r="G1313" i="13"/>
  <c r="G1314" i="13"/>
  <c r="G1315" i="13"/>
  <c r="G1316" i="13"/>
  <c r="G1317" i="13"/>
  <c r="G1318" i="13"/>
  <c r="G1319" i="13"/>
  <c r="G1320" i="13"/>
  <c r="G1321" i="13"/>
  <c r="G1322" i="13"/>
  <c r="G1323" i="13"/>
  <c r="G1324" i="13"/>
  <c r="G1325" i="13"/>
  <c r="G1326" i="13"/>
  <c r="G1327" i="13"/>
  <c r="G1328" i="13"/>
  <c r="G1329" i="13"/>
  <c r="G1330" i="13"/>
  <c r="G1331" i="13"/>
  <c r="G1332" i="13"/>
  <c r="G1333" i="13"/>
  <c r="G1334" i="13"/>
  <c r="G1335" i="13"/>
  <c r="G1336" i="13"/>
  <c r="G1337" i="13"/>
  <c r="G1338" i="13"/>
  <c r="G1339" i="13"/>
  <c r="G1340" i="13"/>
  <c r="G1341" i="13"/>
  <c r="G1342" i="13"/>
  <c r="G1343" i="13"/>
  <c r="G1344" i="13"/>
  <c r="G1345" i="13"/>
  <c r="G1346" i="13"/>
  <c r="G1347" i="13"/>
  <c r="G1348" i="13"/>
  <c r="G1349" i="13"/>
  <c r="G1350" i="13"/>
  <c r="G1351" i="13"/>
  <c r="G1352" i="13"/>
  <c r="G1353" i="13"/>
  <c r="G1354" i="13"/>
  <c r="G1355" i="13"/>
  <c r="G1356" i="13"/>
  <c r="G1357" i="13"/>
  <c r="G1358" i="13"/>
  <c r="G1359" i="13"/>
  <c r="G1360" i="13"/>
  <c r="G1361" i="13"/>
  <c r="G1362" i="13"/>
  <c r="G1363" i="13"/>
  <c r="G1364" i="13"/>
  <c r="G1365" i="13"/>
  <c r="G1366" i="13"/>
  <c r="G1367" i="13"/>
  <c r="G1368" i="13"/>
  <c r="G1369" i="13"/>
  <c r="G1370" i="13"/>
  <c r="G1371" i="13"/>
  <c r="G1372" i="13"/>
  <c r="G1373" i="13"/>
  <c r="G1374" i="13"/>
  <c r="G1375" i="13"/>
  <c r="G1376" i="13"/>
  <c r="G1377" i="13"/>
  <c r="G1378" i="13"/>
  <c r="G1379" i="13"/>
  <c r="G1380" i="13"/>
  <c r="G1381" i="13"/>
  <c r="G1382" i="13"/>
  <c r="G1383" i="13"/>
  <c r="G1384" i="13"/>
  <c r="G1385" i="13"/>
  <c r="G1386" i="13"/>
  <c r="G1387" i="13"/>
  <c r="G1388" i="13"/>
  <c r="G1389" i="13"/>
  <c r="G1390" i="13"/>
  <c r="G1391" i="13"/>
  <c r="G1392" i="13"/>
  <c r="G1393" i="13"/>
  <c r="G1394" i="13"/>
  <c r="G1395" i="13"/>
  <c r="G1396" i="13"/>
  <c r="G1397" i="13"/>
  <c r="G1398" i="13"/>
  <c r="G1399" i="13"/>
  <c r="G1400" i="13"/>
  <c r="G1401" i="13"/>
  <c r="G1402" i="13"/>
  <c r="G1403" i="13"/>
  <c r="G1404" i="13"/>
  <c r="G1405" i="13"/>
  <c r="G1406" i="13"/>
  <c r="G1407" i="13"/>
  <c r="G1408" i="13"/>
  <c r="G1409" i="13"/>
  <c r="G1410" i="13"/>
  <c r="G1411" i="13"/>
  <c r="G1412" i="13"/>
  <c r="G1413" i="13"/>
  <c r="G1414" i="13"/>
  <c r="G1415" i="13"/>
  <c r="G1416" i="13"/>
  <c r="G1417" i="13"/>
  <c r="G1418" i="13"/>
  <c r="G1419" i="13"/>
  <c r="G1420" i="13"/>
  <c r="G1421" i="13"/>
  <c r="G1422" i="13"/>
  <c r="G1423" i="13"/>
  <c r="G1424" i="13"/>
  <c r="G1425" i="13"/>
  <c r="G1426" i="13"/>
  <c r="G1427" i="13"/>
  <c r="G1428" i="13"/>
  <c r="G1429" i="13"/>
  <c r="G1430" i="13"/>
  <c r="G1431" i="13"/>
  <c r="G1432" i="13"/>
  <c r="G1433" i="13"/>
  <c r="G1434" i="13"/>
  <c r="G1435" i="13"/>
  <c r="G1436" i="13"/>
  <c r="G1437" i="13"/>
  <c r="G1438" i="13"/>
  <c r="G1439" i="13"/>
  <c r="G1440" i="13"/>
  <c r="G1441" i="13"/>
  <c r="G1442" i="13"/>
  <c r="G1443" i="13"/>
  <c r="G1444" i="13"/>
  <c r="G1445" i="13"/>
  <c r="G1446" i="13"/>
  <c r="G1447" i="13"/>
  <c r="G1448" i="13"/>
  <c r="G1449" i="13"/>
  <c r="G1450" i="13"/>
  <c r="G1451" i="13"/>
  <c r="G1452" i="13"/>
  <c r="G1453" i="13"/>
  <c r="G1454" i="13"/>
  <c r="G1455" i="13"/>
  <c r="G1456" i="13"/>
  <c r="G1457" i="13"/>
  <c r="G1458" i="13"/>
  <c r="G1459" i="13"/>
  <c r="G1460" i="13"/>
  <c r="G1461" i="13"/>
  <c r="G1462" i="13"/>
  <c r="G1463" i="13"/>
  <c r="G1464" i="13"/>
  <c r="G1465" i="13"/>
  <c r="G1466" i="13"/>
  <c r="G1467" i="13"/>
  <c r="G1468" i="13"/>
  <c r="G1469" i="13"/>
  <c r="G1470" i="13"/>
  <c r="G1471" i="13"/>
  <c r="G1472" i="13"/>
  <c r="G1473" i="13"/>
  <c r="G1474" i="13"/>
  <c r="G1475" i="13"/>
  <c r="G1476" i="13"/>
  <c r="G1477" i="13"/>
  <c r="G1478" i="13"/>
  <c r="G1479" i="13"/>
  <c r="G1480" i="13"/>
  <c r="G1481" i="13"/>
  <c r="G1482" i="13"/>
  <c r="G1483" i="13"/>
  <c r="G1484" i="13"/>
  <c r="G1485" i="13"/>
  <c r="G1486" i="13"/>
  <c r="G1487" i="13"/>
  <c r="G1488" i="13"/>
  <c r="G1489" i="13"/>
  <c r="G1490" i="13"/>
  <c r="G1491" i="13"/>
  <c r="G1492" i="13"/>
  <c r="G1493" i="13"/>
  <c r="G1494" i="13"/>
  <c r="G1495" i="13"/>
  <c r="G1496" i="13"/>
  <c r="G1497" i="13"/>
  <c r="G1498" i="13"/>
  <c r="G1499" i="13"/>
  <c r="G1500" i="13"/>
  <c r="G1501" i="13"/>
  <c r="G1502" i="13"/>
  <c r="G1503" i="13"/>
  <c r="G1504" i="13"/>
  <c r="G1505" i="13"/>
  <c r="G1506" i="13"/>
  <c r="G1507" i="13"/>
  <c r="G1508" i="13"/>
  <c r="G1509" i="13"/>
  <c r="G1510" i="13"/>
  <c r="G1511" i="13"/>
  <c r="G1512" i="13"/>
  <c r="G1513" i="13"/>
  <c r="G1514" i="13"/>
  <c r="G1515" i="13"/>
  <c r="G1516" i="13"/>
  <c r="G1517" i="13"/>
  <c r="G1518" i="13"/>
  <c r="G1519" i="13"/>
  <c r="G1520" i="13"/>
  <c r="G1521" i="13"/>
  <c r="G1522" i="13"/>
  <c r="G1523" i="13"/>
  <c r="G1524" i="13"/>
  <c r="G1525" i="13"/>
  <c r="G1526" i="13"/>
  <c r="G1527" i="13"/>
  <c r="G1528" i="13"/>
  <c r="G1529" i="13"/>
  <c r="G1530" i="13"/>
  <c r="G1531" i="13"/>
  <c r="G1532" i="13"/>
  <c r="G1533" i="13"/>
  <c r="G1534" i="13"/>
  <c r="G1535" i="13"/>
  <c r="G1536" i="13"/>
  <c r="G1537" i="13"/>
  <c r="G1538" i="13"/>
  <c r="G1539" i="13"/>
  <c r="G1540" i="13"/>
  <c r="G1541" i="13"/>
  <c r="G1542" i="13"/>
  <c r="G1543" i="13"/>
  <c r="G1544" i="13"/>
  <c r="G1545" i="13"/>
  <c r="G1546" i="13"/>
  <c r="G1547" i="13"/>
  <c r="G1548" i="13"/>
  <c r="G1549" i="13"/>
  <c r="G1550" i="13"/>
  <c r="G1551" i="13"/>
  <c r="G1552" i="13"/>
  <c r="G1553" i="13"/>
  <c r="G1554" i="13"/>
  <c r="G1555" i="13"/>
  <c r="G1556" i="13"/>
  <c r="G1557" i="13"/>
  <c r="G1558" i="13"/>
  <c r="G1559" i="13"/>
  <c r="G1560" i="13"/>
  <c r="G1561" i="13"/>
  <c r="G1562" i="13"/>
  <c r="G1563" i="13"/>
  <c r="G1564" i="13"/>
  <c r="G1565" i="13"/>
  <c r="G1566" i="13"/>
  <c r="G1567" i="13"/>
  <c r="G1568" i="13"/>
  <c r="G1569" i="13"/>
  <c r="G1570" i="13"/>
  <c r="G1571" i="13"/>
  <c r="G1572" i="13"/>
  <c r="G1573" i="13"/>
  <c r="G1574" i="13"/>
  <c r="G1575" i="13"/>
  <c r="G1576" i="13"/>
  <c r="G1577" i="13"/>
  <c r="G1578" i="13"/>
  <c r="G1579" i="13"/>
  <c r="G1580" i="13"/>
  <c r="G1581" i="13"/>
  <c r="G1582" i="13"/>
  <c r="G1583" i="13"/>
  <c r="G1584" i="13"/>
  <c r="G1585" i="13"/>
  <c r="G1586" i="13"/>
  <c r="G1587" i="13"/>
  <c r="G1588" i="13"/>
  <c r="G1589" i="13"/>
  <c r="G1590" i="13"/>
  <c r="G1591" i="13"/>
  <c r="G1592" i="13"/>
  <c r="G1593" i="13"/>
  <c r="G1594" i="13"/>
  <c r="G1595" i="13"/>
  <c r="G1596" i="13"/>
  <c r="G1597" i="13"/>
  <c r="G1598" i="13"/>
  <c r="G1599" i="13"/>
  <c r="G1600" i="13"/>
  <c r="G1601" i="13"/>
  <c r="G1602" i="13"/>
  <c r="G1603" i="13"/>
  <c r="G1604" i="13"/>
  <c r="G1605" i="13"/>
  <c r="G1606" i="13"/>
  <c r="G1607" i="13"/>
  <c r="G1608" i="13"/>
  <c r="G1609" i="13"/>
  <c r="G1610" i="13"/>
  <c r="G1611" i="13"/>
  <c r="G1612" i="13"/>
  <c r="G1613" i="13"/>
  <c r="G1614" i="13"/>
  <c r="G1615" i="13"/>
  <c r="G1616" i="13"/>
  <c r="G1617" i="13"/>
  <c r="G1618" i="13"/>
  <c r="G1619" i="13"/>
  <c r="G1620" i="13"/>
  <c r="G1621" i="13"/>
  <c r="G1622" i="13"/>
  <c r="G1623" i="13"/>
  <c r="G1624" i="13"/>
  <c r="G1625" i="13"/>
  <c r="G1626" i="13"/>
  <c r="G1627" i="13"/>
  <c r="G1628" i="13"/>
  <c r="G1629" i="13"/>
  <c r="G1630" i="13"/>
  <c r="G1631" i="13"/>
  <c r="G1632" i="13"/>
  <c r="G1633" i="13"/>
  <c r="G1634" i="13"/>
  <c r="G1635" i="13"/>
  <c r="G1636" i="13"/>
  <c r="G1637" i="13"/>
  <c r="G1638" i="13"/>
  <c r="G1639" i="13"/>
  <c r="G1640" i="13"/>
  <c r="G1641" i="13"/>
  <c r="G1642" i="13"/>
  <c r="G1643" i="13"/>
  <c r="G1644" i="13"/>
  <c r="G1645" i="13"/>
  <c r="G1646" i="13"/>
  <c r="G1647" i="13"/>
  <c r="G1648" i="13"/>
  <c r="G1649" i="13"/>
  <c r="G1650" i="13"/>
  <c r="G1651" i="13"/>
  <c r="G1652" i="13"/>
  <c r="G1653" i="13"/>
  <c r="G1654" i="13"/>
  <c r="G1655" i="13"/>
  <c r="G1656" i="13"/>
  <c r="G1657" i="13"/>
  <c r="G1658" i="13"/>
  <c r="G1659" i="13"/>
  <c r="G1660" i="13"/>
  <c r="G1661" i="13"/>
  <c r="G1662" i="13"/>
  <c r="G1663" i="13"/>
  <c r="G1664" i="13"/>
  <c r="G1665" i="13"/>
  <c r="G1666" i="13"/>
  <c r="G1667" i="13"/>
  <c r="G1668" i="13"/>
  <c r="G1669" i="13"/>
  <c r="G1670" i="13"/>
  <c r="G1671" i="13"/>
  <c r="G1672" i="13"/>
  <c r="G1673" i="13"/>
  <c r="G1674" i="13"/>
  <c r="G1675" i="13"/>
  <c r="G1676" i="13"/>
  <c r="G1677" i="13"/>
  <c r="G1678" i="13"/>
  <c r="G1679" i="13"/>
  <c r="G1680" i="13"/>
  <c r="G1681" i="13"/>
  <c r="G1682" i="13"/>
  <c r="G1683" i="13"/>
  <c r="G1684" i="13"/>
  <c r="G1685" i="13"/>
  <c r="G1686" i="13"/>
  <c r="G1687" i="13"/>
  <c r="G1688" i="13"/>
  <c r="G1689" i="13"/>
  <c r="G1690" i="13"/>
  <c r="G1691" i="13"/>
  <c r="G1692" i="13"/>
  <c r="G1693" i="13"/>
  <c r="G1694" i="13"/>
  <c r="G1695" i="13"/>
  <c r="G1696" i="13"/>
  <c r="G1697" i="13"/>
  <c r="G1698" i="13"/>
  <c r="G1699" i="13"/>
  <c r="G1700" i="13"/>
  <c r="G1701" i="13"/>
  <c r="G1702" i="13"/>
  <c r="G1703" i="13"/>
  <c r="G1704" i="13"/>
  <c r="G1705" i="13"/>
  <c r="G1706" i="13"/>
  <c r="G1707" i="13"/>
  <c r="G1708" i="13"/>
  <c r="G1709" i="13"/>
  <c r="G1710" i="13"/>
  <c r="G1711" i="13"/>
  <c r="G1712" i="13"/>
  <c r="G1713" i="13"/>
  <c r="G1714" i="13"/>
  <c r="G1715" i="13"/>
  <c r="G1716" i="13"/>
  <c r="G1717" i="13"/>
  <c r="G1718" i="13"/>
  <c r="G1719" i="13"/>
  <c r="G1720" i="13"/>
  <c r="G1721" i="13"/>
  <c r="G1722" i="13"/>
  <c r="G1723" i="13"/>
  <c r="G1724" i="13"/>
  <c r="G1725" i="13"/>
  <c r="G1726" i="13"/>
  <c r="G1727" i="13"/>
  <c r="G1728" i="13"/>
  <c r="G1729" i="13"/>
  <c r="G1730" i="13"/>
  <c r="G1731" i="13"/>
  <c r="G1732" i="13"/>
  <c r="G1733" i="13"/>
  <c r="G1734" i="13"/>
  <c r="G1735" i="13"/>
  <c r="G1736" i="13"/>
  <c r="G1737" i="13"/>
  <c r="G1738" i="13"/>
  <c r="G1739" i="13"/>
  <c r="G1740" i="13"/>
  <c r="G1741" i="13"/>
  <c r="G1742" i="13"/>
  <c r="G1743" i="13"/>
  <c r="G1744" i="13"/>
  <c r="G1745" i="13"/>
  <c r="G1746" i="13"/>
  <c r="G1747" i="13"/>
  <c r="G1748" i="13"/>
  <c r="G1749" i="13"/>
  <c r="G1750" i="13"/>
  <c r="G1751" i="13"/>
  <c r="G1752" i="13"/>
  <c r="G1753" i="13"/>
  <c r="G1754" i="13"/>
  <c r="G1755" i="13"/>
  <c r="G1756" i="13"/>
  <c r="G1757" i="13"/>
  <c r="G1758" i="13"/>
  <c r="G1759" i="13"/>
  <c r="G1760" i="13"/>
  <c r="G1761" i="13"/>
  <c r="G1762" i="13"/>
  <c r="G1763" i="13"/>
  <c r="G1764" i="13"/>
  <c r="G1765" i="13"/>
  <c r="G1766" i="13"/>
  <c r="G1767" i="13"/>
  <c r="G1768" i="13"/>
  <c r="G1769" i="13"/>
  <c r="G1770" i="13"/>
  <c r="G1771" i="13"/>
  <c r="G1772" i="13"/>
  <c r="G1773" i="13"/>
  <c r="G1774" i="13"/>
  <c r="G1775" i="13"/>
  <c r="G1776" i="13"/>
  <c r="G1777" i="13"/>
  <c r="G1778" i="13"/>
  <c r="G1779" i="13"/>
  <c r="G1780" i="13"/>
  <c r="G1781" i="13"/>
  <c r="G1782" i="13"/>
  <c r="G1783" i="13"/>
  <c r="G1784" i="13"/>
  <c r="G1785" i="13"/>
  <c r="G1786" i="13"/>
  <c r="G1787" i="13"/>
  <c r="G1788" i="13"/>
  <c r="G1789" i="13"/>
  <c r="G1790" i="13"/>
  <c r="G1791" i="13"/>
  <c r="G1792" i="13"/>
  <c r="G1793" i="13"/>
  <c r="G1794" i="13"/>
  <c r="G1795" i="13"/>
  <c r="G1796" i="13"/>
  <c r="G1797" i="13"/>
  <c r="G1798" i="13"/>
  <c r="G1799" i="13"/>
  <c r="G1800" i="13"/>
  <c r="G1801" i="13"/>
  <c r="G1802" i="13"/>
  <c r="G1803" i="13"/>
  <c r="G1804" i="13"/>
  <c r="G1805" i="13"/>
  <c r="G1806" i="13"/>
  <c r="G1807" i="13"/>
  <c r="G1808" i="13"/>
  <c r="G1809" i="13"/>
  <c r="G1810" i="13"/>
  <c r="G1811" i="13"/>
  <c r="G1812" i="13"/>
  <c r="G1813" i="13"/>
  <c r="G1814" i="13"/>
  <c r="G1815" i="13"/>
  <c r="G1816" i="13"/>
  <c r="G1817" i="13"/>
  <c r="G1818" i="13"/>
  <c r="G1819" i="13"/>
  <c r="G1820" i="13"/>
  <c r="G1821" i="13"/>
  <c r="G1822" i="13"/>
  <c r="G1823" i="13"/>
  <c r="G1824" i="13"/>
  <c r="G1825" i="13"/>
  <c r="G1826" i="13"/>
  <c r="G1827" i="13"/>
  <c r="G1828" i="13"/>
  <c r="G1829" i="13"/>
  <c r="G1830" i="13"/>
  <c r="G1831" i="13"/>
  <c r="G1832" i="13"/>
  <c r="G1833" i="13"/>
  <c r="G1834" i="13"/>
  <c r="G1835" i="13"/>
  <c r="G1836" i="13"/>
  <c r="G1837" i="13"/>
  <c r="G1838" i="13"/>
  <c r="G1839" i="13"/>
  <c r="G1840" i="13"/>
  <c r="G1841" i="13"/>
  <c r="G1842" i="13"/>
  <c r="G1843" i="13"/>
  <c r="G1844" i="13"/>
  <c r="G1845" i="13"/>
  <c r="G1846" i="13"/>
  <c r="G1847" i="13"/>
  <c r="G1848" i="13"/>
  <c r="G1849" i="13"/>
  <c r="G1850" i="13"/>
  <c r="G1851" i="13"/>
  <c r="G1852" i="13"/>
  <c r="G1853" i="13"/>
  <c r="G1854" i="13"/>
  <c r="G1855" i="13"/>
  <c r="G1856" i="13"/>
  <c r="G1857" i="13"/>
  <c r="G1858" i="13"/>
  <c r="G1859" i="13"/>
  <c r="G1860" i="13"/>
  <c r="G1861" i="13"/>
  <c r="G1862" i="13"/>
  <c r="G1863" i="13"/>
  <c r="G1864" i="13"/>
  <c r="G1865" i="13"/>
  <c r="G1866" i="13"/>
  <c r="G1867" i="13"/>
  <c r="G1868" i="13"/>
  <c r="G1869" i="13"/>
  <c r="G1870" i="13"/>
  <c r="G1871" i="13"/>
  <c r="G1872" i="13"/>
  <c r="G1873" i="13"/>
  <c r="G1874" i="13"/>
  <c r="G1875" i="13"/>
  <c r="G1876" i="13"/>
  <c r="G1877" i="13"/>
  <c r="G1878" i="13"/>
  <c r="G1879" i="13"/>
  <c r="G1880" i="13"/>
  <c r="G1881" i="13"/>
  <c r="G1882" i="13"/>
  <c r="G1883" i="13"/>
  <c r="G1884" i="13"/>
  <c r="G1885" i="13"/>
  <c r="G1886" i="13"/>
  <c r="G1887" i="13"/>
  <c r="G1888" i="13"/>
  <c r="G1889" i="13"/>
  <c r="G1890" i="13"/>
  <c r="G1891" i="13"/>
  <c r="G1892" i="13"/>
  <c r="G1893" i="13"/>
  <c r="G1894" i="13"/>
  <c r="G1895" i="13"/>
  <c r="G1896" i="13"/>
  <c r="G1897" i="13"/>
  <c r="G1898" i="13"/>
  <c r="G1899" i="13"/>
  <c r="G1900" i="13"/>
  <c r="G1901" i="13"/>
  <c r="G1902" i="13"/>
  <c r="G1903" i="13"/>
  <c r="G1904" i="13"/>
  <c r="G1905" i="13"/>
  <c r="G1906" i="13"/>
  <c r="G1907" i="13"/>
  <c r="G1908" i="13"/>
  <c r="G1909" i="13"/>
  <c r="G1910" i="13"/>
  <c r="G1911" i="13"/>
  <c r="G1912" i="13"/>
  <c r="G1913" i="13"/>
  <c r="G1914" i="13"/>
  <c r="G1915" i="13"/>
  <c r="G1916" i="13"/>
  <c r="G1917" i="13"/>
  <c r="G1918" i="13"/>
  <c r="G1919" i="13"/>
  <c r="G1920" i="13"/>
  <c r="G1921" i="13"/>
  <c r="G1922" i="13"/>
  <c r="G1923" i="13"/>
  <c r="G1924" i="13"/>
  <c r="G1925" i="13"/>
  <c r="G1926" i="13"/>
  <c r="G1927" i="13"/>
  <c r="G1928" i="13"/>
  <c r="G1929" i="13"/>
  <c r="G1930" i="13"/>
  <c r="G1931" i="13"/>
  <c r="G1932" i="13"/>
  <c r="G1933" i="13"/>
  <c r="G1934" i="13"/>
  <c r="G1935" i="13"/>
  <c r="G1936" i="13"/>
  <c r="G1937" i="13"/>
  <c r="G1938" i="13"/>
  <c r="G1939" i="13"/>
  <c r="G1940" i="13"/>
  <c r="G1941" i="13"/>
  <c r="G1942" i="13"/>
  <c r="G1943" i="13"/>
  <c r="G1944" i="13"/>
  <c r="G1945" i="13"/>
  <c r="G1946" i="13"/>
  <c r="G1947" i="13"/>
  <c r="G1948" i="13"/>
  <c r="G1949" i="13"/>
  <c r="G1950" i="13"/>
  <c r="G1951" i="13"/>
  <c r="G1952" i="13"/>
  <c r="G1953" i="13"/>
  <c r="G1954" i="13"/>
  <c r="G1955" i="13"/>
  <c r="G1956" i="13"/>
  <c r="G1957" i="13"/>
  <c r="G1958" i="13"/>
  <c r="G1959" i="13"/>
  <c r="G1960" i="13"/>
  <c r="G1961" i="13"/>
  <c r="G1962" i="13"/>
  <c r="G1963" i="13"/>
  <c r="G1964" i="13"/>
  <c r="G1965" i="13"/>
  <c r="G1966" i="13"/>
  <c r="G1967" i="13"/>
  <c r="G1968" i="13"/>
  <c r="G1969" i="13"/>
  <c r="G1970" i="13"/>
  <c r="G1971" i="13"/>
  <c r="G1972" i="13"/>
  <c r="G1973" i="13"/>
  <c r="G1974" i="13"/>
  <c r="G1975" i="13"/>
  <c r="G1976" i="13"/>
  <c r="G1977" i="13"/>
  <c r="G1978" i="13"/>
  <c r="G1979" i="13"/>
  <c r="G1980" i="13"/>
  <c r="G1981" i="13"/>
  <c r="G1982" i="13"/>
  <c r="G1983" i="13"/>
  <c r="G1984" i="13"/>
  <c r="G1985" i="13"/>
  <c r="G1986" i="13"/>
  <c r="G1987" i="13"/>
  <c r="G1988" i="13"/>
  <c r="G1989" i="13"/>
  <c r="G1990" i="13"/>
  <c r="G1991" i="13"/>
  <c r="G1992" i="13"/>
  <c r="G1993" i="13"/>
  <c r="G1994" i="13"/>
  <c r="G1995" i="13"/>
  <c r="G1996" i="13"/>
  <c r="G1997" i="13"/>
  <c r="G1998" i="13"/>
  <c r="G1999" i="13"/>
  <c r="G2000" i="13"/>
  <c r="G2001" i="13"/>
  <c r="G2002" i="13"/>
  <c r="G2003" i="13"/>
  <c r="G2004" i="13"/>
  <c r="G2005" i="13"/>
  <c r="G2006" i="13"/>
  <c r="G2007" i="13"/>
  <c r="G2008" i="13"/>
  <c r="G2009" i="13"/>
  <c r="G2010" i="13"/>
  <c r="G2011" i="13"/>
  <c r="G2012" i="13"/>
  <c r="G2013" i="13"/>
  <c r="G2014" i="13"/>
  <c r="G2015" i="13"/>
  <c r="G2016" i="13"/>
  <c r="G2017" i="13"/>
  <c r="G2018" i="13"/>
  <c r="G2019" i="13"/>
  <c r="G2020" i="13"/>
  <c r="G2021" i="13"/>
  <c r="G2022" i="13"/>
  <c r="G2023" i="13"/>
  <c r="G2024" i="13"/>
  <c r="G2025" i="13"/>
  <c r="G2026" i="13"/>
  <c r="G2027" i="13"/>
  <c r="G2028" i="13"/>
  <c r="G2029" i="13"/>
  <c r="G2030" i="13"/>
  <c r="G2031" i="13"/>
  <c r="G2032" i="13"/>
  <c r="G2033" i="13"/>
  <c r="G2034" i="13"/>
  <c r="G2035" i="13"/>
  <c r="G2036" i="13"/>
  <c r="G2037" i="13"/>
  <c r="G2038" i="13"/>
  <c r="G2039" i="13"/>
  <c r="G2040" i="13"/>
  <c r="G2041" i="13"/>
  <c r="G2042" i="13"/>
  <c r="G2043" i="13"/>
  <c r="G2044" i="13"/>
  <c r="G2045" i="13"/>
  <c r="G2046" i="13"/>
  <c r="G2047" i="13"/>
  <c r="G2048" i="13"/>
  <c r="G2049" i="13"/>
  <c r="G2050" i="13"/>
  <c r="G2051" i="13"/>
  <c r="G2052" i="13"/>
  <c r="G2053" i="13"/>
  <c r="G2054" i="13"/>
  <c r="G2055" i="13"/>
  <c r="G2056" i="13"/>
  <c r="G2057" i="13"/>
  <c r="G2058" i="13"/>
  <c r="G2059" i="13"/>
  <c r="G2060" i="13"/>
  <c r="G2061" i="13"/>
  <c r="G2062" i="13"/>
  <c r="G2063" i="13"/>
  <c r="G2064" i="13"/>
  <c r="G2065" i="13"/>
  <c r="G2066" i="13"/>
  <c r="G2067" i="13"/>
  <c r="G2068" i="13"/>
  <c r="G2069" i="13"/>
  <c r="G2070" i="13"/>
  <c r="G2071" i="13"/>
  <c r="G2072" i="13"/>
  <c r="G2073" i="13"/>
  <c r="G2074" i="13"/>
  <c r="G2075" i="13"/>
  <c r="G2076" i="13"/>
  <c r="G2077" i="13"/>
  <c r="G2078" i="13"/>
  <c r="G2079" i="13"/>
  <c r="G2080" i="13"/>
  <c r="G2081" i="13"/>
  <c r="G2082" i="13"/>
  <c r="G2083" i="13"/>
  <c r="G2084" i="13"/>
  <c r="G2085" i="13"/>
  <c r="G2086" i="13"/>
  <c r="G2087" i="13"/>
  <c r="G2088" i="13"/>
  <c r="G2089" i="13"/>
  <c r="G2090" i="13"/>
  <c r="G2091" i="13"/>
  <c r="G2092" i="13"/>
  <c r="G2093" i="13"/>
  <c r="G2094" i="13"/>
  <c r="G2095" i="13"/>
  <c r="G2096" i="13"/>
  <c r="G2097" i="13"/>
  <c r="G2098" i="13"/>
  <c r="G2099" i="13"/>
  <c r="G2100" i="13"/>
  <c r="G2101" i="13"/>
  <c r="G2102" i="13"/>
  <c r="G2103" i="13"/>
  <c r="G2104" i="13"/>
  <c r="G2105" i="13"/>
  <c r="G2106" i="13"/>
  <c r="G2107" i="13"/>
  <c r="G2108" i="13"/>
  <c r="G2109" i="13"/>
  <c r="G2110" i="13"/>
  <c r="G2111" i="13"/>
  <c r="G2112" i="13"/>
  <c r="G2113" i="13"/>
  <c r="G2114" i="13"/>
  <c r="G2115" i="13"/>
  <c r="G2116" i="13"/>
  <c r="G2117" i="13"/>
  <c r="G2118" i="13"/>
  <c r="G2119" i="13"/>
  <c r="G2120" i="13"/>
  <c r="G2121" i="13"/>
  <c r="G2122" i="13"/>
  <c r="G2123" i="13"/>
  <c r="G2124" i="13"/>
  <c r="G2125" i="13"/>
  <c r="G2126" i="13"/>
  <c r="G2127" i="13"/>
  <c r="G2128" i="13"/>
  <c r="G2129" i="13"/>
  <c r="G2130" i="13"/>
  <c r="G2131" i="13"/>
  <c r="G2132" i="13"/>
  <c r="G2133" i="13"/>
  <c r="G2134" i="13"/>
  <c r="G2135" i="13"/>
  <c r="G2136" i="13"/>
  <c r="G2137" i="13"/>
  <c r="G2138" i="13"/>
  <c r="G2139" i="13"/>
  <c r="G2140" i="13"/>
  <c r="G2141" i="13"/>
  <c r="G2142" i="13"/>
  <c r="G2143" i="13"/>
  <c r="G2144" i="13"/>
  <c r="G2145" i="13"/>
  <c r="G2146" i="13"/>
  <c r="G2147" i="13"/>
  <c r="G2148" i="13"/>
  <c r="G2149" i="13"/>
  <c r="G2150" i="13"/>
  <c r="G2151" i="13"/>
  <c r="G2152" i="13"/>
  <c r="G2153" i="13"/>
  <c r="G2154" i="13"/>
  <c r="G2155" i="13"/>
  <c r="G2156" i="13"/>
  <c r="G2157" i="13"/>
  <c r="G2158" i="13"/>
  <c r="G2159" i="13"/>
  <c r="G2160" i="13"/>
  <c r="G2161" i="13"/>
  <c r="G2162" i="13"/>
  <c r="G2163" i="13"/>
  <c r="G2164" i="13"/>
  <c r="G2165" i="13"/>
  <c r="G2166" i="13"/>
  <c r="G2167" i="13"/>
  <c r="G2168" i="13"/>
  <c r="G2169" i="13"/>
  <c r="G2170" i="13"/>
  <c r="G2171" i="13"/>
  <c r="G2172" i="13"/>
  <c r="G2173" i="13"/>
  <c r="G2174" i="13"/>
  <c r="G2175" i="13"/>
  <c r="G2176" i="13"/>
  <c r="G2177" i="13"/>
  <c r="G2178" i="13"/>
  <c r="G2179" i="13"/>
  <c r="G2180" i="13"/>
  <c r="G2181" i="13"/>
  <c r="G2182" i="13"/>
  <c r="G2183" i="13"/>
  <c r="G2184" i="13"/>
  <c r="G2185" i="13"/>
  <c r="G2186" i="13"/>
  <c r="G2187" i="13"/>
  <c r="G2188" i="13"/>
  <c r="G2189" i="13"/>
  <c r="G2190" i="13"/>
  <c r="G2191" i="13"/>
  <c r="G2192" i="13"/>
  <c r="G2193" i="13"/>
  <c r="G2194" i="13"/>
  <c r="G2195" i="13"/>
  <c r="G2196" i="13"/>
  <c r="G2197" i="13"/>
  <c r="G2198" i="13"/>
  <c r="G2199" i="13"/>
  <c r="G2200" i="13"/>
  <c r="G2201" i="13"/>
  <c r="G2202" i="13"/>
  <c r="G2203" i="13"/>
  <c r="G2204" i="13"/>
  <c r="G2205" i="13"/>
  <c r="G2206" i="13"/>
  <c r="G2207" i="13"/>
  <c r="G2208" i="13"/>
  <c r="G2209" i="13"/>
  <c r="G2210" i="13"/>
  <c r="G2211" i="13"/>
  <c r="G2212" i="13"/>
  <c r="G2213" i="13"/>
  <c r="G2214" i="13"/>
  <c r="G2215" i="13"/>
  <c r="G2216" i="13"/>
  <c r="G2217" i="13"/>
  <c r="G2218" i="13"/>
  <c r="G2219" i="13"/>
  <c r="G2220" i="13"/>
  <c r="G2221" i="13"/>
  <c r="G2222" i="13"/>
  <c r="G2223" i="13"/>
  <c r="G2224" i="13"/>
  <c r="G2225" i="13"/>
  <c r="G2226" i="13"/>
  <c r="G2227" i="13"/>
  <c r="G2228" i="13"/>
  <c r="G2229" i="13"/>
  <c r="G2230" i="13"/>
  <c r="G2231" i="13"/>
  <c r="G2232" i="13"/>
  <c r="G2233" i="13"/>
  <c r="G2234" i="13"/>
  <c r="G2235" i="13"/>
  <c r="G2236" i="13"/>
  <c r="G2237" i="13"/>
  <c r="G2238" i="13"/>
  <c r="G2239" i="13"/>
  <c r="G2240" i="13"/>
  <c r="G2241" i="13"/>
  <c r="G2242" i="13"/>
  <c r="G2243" i="13"/>
  <c r="G2244" i="13"/>
  <c r="G2245" i="13"/>
  <c r="G2246" i="13"/>
  <c r="G2247" i="13"/>
  <c r="G2248" i="13"/>
  <c r="G2249" i="13"/>
  <c r="G2250" i="13"/>
  <c r="G2251" i="13"/>
  <c r="G2252" i="13"/>
  <c r="G2253" i="13"/>
  <c r="G2254" i="13"/>
  <c r="G2255" i="13"/>
  <c r="G2256" i="13"/>
  <c r="G2257" i="13"/>
  <c r="G2258" i="13"/>
  <c r="G2259" i="13"/>
  <c r="G2260" i="13"/>
  <c r="G2261" i="13"/>
  <c r="G2262" i="13"/>
  <c r="G2263" i="13"/>
  <c r="G2264" i="13"/>
  <c r="G2265" i="13"/>
  <c r="G2266" i="13"/>
  <c r="G2267" i="13"/>
  <c r="G2268" i="13"/>
  <c r="G2269" i="13"/>
  <c r="G2270" i="13"/>
  <c r="G2271" i="13"/>
  <c r="G2272" i="13"/>
  <c r="G2273" i="13"/>
  <c r="G2274" i="13"/>
  <c r="G2275" i="13"/>
  <c r="G2276" i="13"/>
  <c r="G2277" i="13"/>
  <c r="G2278" i="13"/>
  <c r="G2279" i="13"/>
  <c r="G2280" i="13"/>
  <c r="G2281" i="13"/>
  <c r="G2282" i="13"/>
  <c r="G2283" i="13"/>
  <c r="G2284" i="13"/>
  <c r="G2285" i="13"/>
  <c r="G2286" i="13"/>
  <c r="G2287" i="13"/>
  <c r="G2288" i="13"/>
  <c r="G2289" i="13"/>
  <c r="G2290" i="13"/>
  <c r="G2291" i="13"/>
  <c r="G2292" i="13"/>
  <c r="G2293" i="13"/>
  <c r="G2294" i="13"/>
  <c r="G2295" i="13"/>
  <c r="G2296" i="13"/>
  <c r="G2297" i="13"/>
  <c r="G2298" i="13"/>
  <c r="G2299" i="13"/>
  <c r="G2300" i="13"/>
  <c r="G2301" i="13"/>
  <c r="G2302" i="13"/>
  <c r="G2303" i="13"/>
  <c r="G2304" i="13"/>
  <c r="G2305" i="13"/>
  <c r="G2306" i="13"/>
  <c r="G2307" i="13"/>
  <c r="G2308" i="13"/>
  <c r="G2309" i="13"/>
  <c r="G2310" i="13"/>
  <c r="G2311" i="13"/>
  <c r="G2312" i="13"/>
  <c r="G2313" i="13"/>
  <c r="G2314" i="13"/>
  <c r="G2315" i="13"/>
  <c r="G2316" i="13"/>
  <c r="G2317" i="13"/>
  <c r="G2318" i="13"/>
  <c r="G2319" i="13"/>
  <c r="G2320" i="13"/>
  <c r="G2321" i="13"/>
  <c r="G2322" i="13"/>
  <c r="G2323" i="13"/>
  <c r="G2324" i="13"/>
  <c r="G2325" i="13"/>
  <c r="G2326" i="13"/>
  <c r="G2327" i="13"/>
  <c r="G2328" i="13"/>
  <c r="G2329" i="13"/>
  <c r="G2330" i="13"/>
  <c r="G2331" i="13"/>
  <c r="G2332" i="13"/>
  <c r="G2333" i="13"/>
  <c r="G2334" i="13"/>
  <c r="G2335" i="13"/>
  <c r="G2336" i="13"/>
  <c r="G2337" i="13"/>
  <c r="G2338" i="13"/>
  <c r="G2339" i="13"/>
  <c r="G2340" i="13"/>
  <c r="G2341" i="13"/>
  <c r="G2342" i="13"/>
  <c r="G2343" i="13"/>
  <c r="G2344" i="13"/>
  <c r="G2345" i="13"/>
  <c r="G2346" i="13"/>
  <c r="G2347" i="13"/>
  <c r="G2348" i="13"/>
  <c r="G2349" i="13"/>
  <c r="G2350" i="13"/>
  <c r="G2351" i="13"/>
  <c r="G2352" i="13"/>
  <c r="G2353" i="13"/>
  <c r="G2354" i="13"/>
  <c r="G2355" i="13"/>
  <c r="G2356" i="13"/>
  <c r="G2357" i="13"/>
  <c r="G2358" i="13"/>
  <c r="G2359" i="13"/>
  <c r="G2360" i="13"/>
  <c r="G2361" i="13"/>
  <c r="G2362" i="13"/>
  <c r="G2363" i="13"/>
  <c r="G2364" i="13"/>
  <c r="G2365" i="13"/>
  <c r="G2366" i="13"/>
  <c r="G2367" i="13"/>
  <c r="G2368" i="13"/>
  <c r="G2369" i="13"/>
  <c r="G2370" i="13"/>
  <c r="G2371" i="13"/>
  <c r="G2372" i="13"/>
  <c r="G2373" i="13"/>
  <c r="G2374" i="13"/>
  <c r="G2375" i="13"/>
  <c r="G2376" i="13"/>
  <c r="G2377" i="13"/>
  <c r="G2378" i="13"/>
  <c r="G2379" i="13"/>
  <c r="G2380" i="13"/>
  <c r="G2381" i="13"/>
  <c r="G2382" i="13"/>
  <c r="G2383" i="13"/>
  <c r="G2384" i="13"/>
  <c r="G2385" i="13"/>
  <c r="G2386" i="13"/>
  <c r="G2387" i="13"/>
  <c r="G2388" i="13"/>
  <c r="G2389" i="13"/>
  <c r="G2390" i="13"/>
  <c r="G2391" i="13"/>
  <c r="G2392" i="13"/>
  <c r="G2393" i="13"/>
  <c r="G2394" i="13"/>
  <c r="G2395" i="13"/>
  <c r="G2396" i="13"/>
  <c r="G2397" i="13"/>
  <c r="G2398" i="13"/>
  <c r="G2399" i="13"/>
  <c r="G2400" i="13"/>
  <c r="G2401" i="13"/>
  <c r="G2402" i="13"/>
  <c r="G2403" i="13"/>
  <c r="G2404" i="13"/>
  <c r="G2405" i="13"/>
  <c r="G2406" i="13"/>
  <c r="G2407" i="13"/>
  <c r="G2408" i="13"/>
  <c r="G2409" i="13"/>
  <c r="G2410" i="13"/>
  <c r="G2411" i="13"/>
  <c r="G2412" i="13"/>
  <c r="G2413" i="13"/>
  <c r="G2414" i="13"/>
  <c r="G2415" i="13"/>
  <c r="G2416" i="13"/>
  <c r="G2417" i="13"/>
  <c r="G2418" i="13"/>
  <c r="G2419" i="13"/>
  <c r="G2420" i="13"/>
  <c r="G2421" i="13"/>
  <c r="G2422" i="13"/>
  <c r="G2423" i="13"/>
  <c r="G2424" i="13"/>
  <c r="G2425" i="13"/>
  <c r="G2426" i="13"/>
  <c r="G2427" i="13"/>
  <c r="G2428" i="13"/>
  <c r="G2429" i="13"/>
  <c r="G2430" i="13"/>
  <c r="G2431" i="13"/>
  <c r="G2432" i="13"/>
  <c r="G2433" i="13"/>
  <c r="G2434" i="13"/>
  <c r="G2435" i="13"/>
  <c r="G2436" i="13"/>
  <c r="G2437" i="13"/>
  <c r="G2438" i="13"/>
  <c r="G2439" i="13"/>
  <c r="G2440" i="13"/>
  <c r="G2441" i="13"/>
  <c r="G2442" i="13"/>
  <c r="G2443" i="13"/>
  <c r="G2444" i="13"/>
  <c r="G2445" i="13"/>
  <c r="G2446" i="13"/>
  <c r="G2447" i="13"/>
  <c r="G2448" i="13"/>
  <c r="G2449" i="13"/>
  <c r="G2450" i="13"/>
  <c r="G2451" i="13"/>
  <c r="G2452" i="13"/>
  <c r="G2453" i="13"/>
  <c r="G2454" i="13"/>
  <c r="G2455" i="13"/>
  <c r="G2456" i="13"/>
  <c r="G2457" i="13"/>
  <c r="G2458" i="13"/>
  <c r="G2459" i="13"/>
  <c r="G2460" i="13"/>
  <c r="G2461" i="13"/>
  <c r="G2462" i="13"/>
  <c r="G2463" i="13"/>
  <c r="G2464" i="13"/>
  <c r="G2465" i="13"/>
  <c r="G2466" i="13"/>
  <c r="G2467" i="13"/>
  <c r="G2468" i="13"/>
  <c r="G2469" i="13"/>
  <c r="G2470" i="13"/>
  <c r="G2471" i="13"/>
  <c r="G2472" i="13"/>
  <c r="G2473" i="13"/>
  <c r="G2474" i="13"/>
  <c r="G2475" i="13"/>
  <c r="G2476" i="13"/>
  <c r="G2477" i="13"/>
  <c r="G2478" i="13"/>
  <c r="G2479" i="13"/>
  <c r="G2480" i="13"/>
  <c r="G2481" i="13"/>
  <c r="G2482" i="13"/>
  <c r="G2483" i="13"/>
  <c r="G2484" i="13"/>
  <c r="G2485" i="13"/>
  <c r="G2486" i="13"/>
  <c r="G2487" i="13"/>
  <c r="G2488" i="13"/>
  <c r="G2489" i="13"/>
  <c r="G2490" i="13"/>
  <c r="G2491" i="13"/>
  <c r="G2492" i="13"/>
  <c r="G2493" i="13"/>
  <c r="G2494" i="13"/>
  <c r="G2495" i="13"/>
  <c r="G2496" i="13"/>
  <c r="G2497" i="13"/>
  <c r="G2498" i="13"/>
  <c r="G2499" i="13"/>
  <c r="G2500" i="13"/>
  <c r="G2501" i="13"/>
  <c r="G2502" i="13"/>
  <c r="G2503" i="13"/>
  <c r="G2504" i="13"/>
  <c r="G2505" i="13"/>
  <c r="G2506" i="13"/>
  <c r="G2507" i="13"/>
  <c r="G2508" i="13"/>
  <c r="G2509" i="13"/>
  <c r="G2510" i="13"/>
  <c r="G2511" i="13"/>
  <c r="G2512" i="13"/>
  <c r="G2513" i="13"/>
  <c r="G2514" i="13"/>
  <c r="G2515" i="13"/>
  <c r="G2516" i="13"/>
  <c r="G2517" i="13"/>
  <c r="G2518" i="13"/>
  <c r="G2519" i="13"/>
  <c r="G2520" i="13"/>
  <c r="G2521" i="13"/>
  <c r="G2522" i="13"/>
  <c r="G2523" i="13"/>
  <c r="G2524" i="13"/>
  <c r="G2525" i="13"/>
  <c r="G2526" i="13"/>
  <c r="G2527" i="13"/>
  <c r="G2528" i="13"/>
  <c r="G2529" i="13"/>
  <c r="G2530" i="13"/>
  <c r="G2531" i="13"/>
  <c r="G2532" i="13"/>
  <c r="G2533" i="13"/>
  <c r="G2534" i="13"/>
  <c r="G2535" i="13"/>
  <c r="G2536" i="13"/>
  <c r="G2537" i="13"/>
  <c r="G2538" i="13"/>
  <c r="G2539" i="13"/>
  <c r="G2540" i="13"/>
  <c r="G2541" i="13"/>
  <c r="G2542" i="13"/>
  <c r="G2543" i="13"/>
  <c r="G2544" i="13"/>
  <c r="G2545" i="13"/>
  <c r="G2546" i="13"/>
  <c r="G2547" i="13"/>
  <c r="G2548" i="13"/>
  <c r="G2549" i="13"/>
  <c r="G2550" i="13"/>
  <c r="G2551" i="13"/>
  <c r="G2552" i="13"/>
  <c r="G2553" i="13"/>
  <c r="G2554" i="13"/>
  <c r="G2555" i="13"/>
  <c r="G2556" i="13"/>
  <c r="G2557" i="13"/>
  <c r="G2558" i="13"/>
  <c r="G2559" i="13"/>
  <c r="G2560" i="13"/>
  <c r="G2561" i="13"/>
  <c r="G2562" i="13"/>
  <c r="G2563" i="13"/>
  <c r="G2564" i="13"/>
  <c r="G2565" i="13"/>
  <c r="G2566" i="13"/>
  <c r="G2567" i="13"/>
  <c r="G2568" i="13"/>
  <c r="G2569" i="13"/>
  <c r="G2570" i="13"/>
  <c r="G2571" i="13"/>
  <c r="G2572" i="13"/>
  <c r="G2573" i="13"/>
  <c r="G2574" i="13"/>
  <c r="G2575" i="13"/>
  <c r="G2576" i="13"/>
  <c r="G2577" i="13"/>
  <c r="G2578" i="13"/>
  <c r="G2579" i="13"/>
  <c r="G2580" i="13"/>
  <c r="G2581" i="13"/>
  <c r="G2582" i="13"/>
  <c r="G2583" i="13"/>
  <c r="G2584" i="13"/>
  <c r="G2585" i="13"/>
  <c r="G2586" i="13"/>
  <c r="G2587" i="13"/>
  <c r="G2588" i="13"/>
  <c r="G2589" i="13"/>
  <c r="G2590" i="13"/>
  <c r="G2591" i="13"/>
  <c r="G2592" i="13"/>
  <c r="G2593" i="13"/>
  <c r="G2594" i="13"/>
  <c r="G2595" i="13"/>
  <c r="G2596" i="13"/>
  <c r="G2597" i="13"/>
  <c r="G2598" i="13"/>
  <c r="G2599" i="13"/>
  <c r="G2600" i="13"/>
  <c r="G2601" i="13"/>
  <c r="G2602" i="13"/>
  <c r="G2603" i="13"/>
  <c r="G2604" i="13"/>
  <c r="G2605" i="13"/>
  <c r="G2606" i="13"/>
  <c r="G2607" i="13"/>
  <c r="G2608" i="13"/>
  <c r="G2609" i="13"/>
  <c r="G2610" i="13"/>
  <c r="G2611" i="13"/>
  <c r="G2612" i="13"/>
  <c r="G2613" i="13"/>
  <c r="G2614" i="13"/>
  <c r="G2615" i="13"/>
  <c r="G2616" i="13"/>
  <c r="G2617" i="13"/>
  <c r="G2618" i="13"/>
  <c r="G2619" i="13"/>
  <c r="G2620" i="13"/>
  <c r="G2621" i="13"/>
  <c r="G2622" i="13"/>
  <c r="G2623" i="13"/>
  <c r="G2624" i="13"/>
  <c r="G2625" i="13"/>
  <c r="G2626" i="13"/>
  <c r="G2627" i="13"/>
  <c r="G2628" i="13"/>
  <c r="G2629" i="13"/>
  <c r="G2630" i="13"/>
  <c r="G2631" i="13"/>
  <c r="G2632" i="13"/>
  <c r="G2633" i="13"/>
  <c r="G2634" i="13"/>
  <c r="G2635" i="13"/>
  <c r="G2636" i="13"/>
  <c r="G2637" i="13"/>
  <c r="G2638" i="13"/>
  <c r="G2639" i="13"/>
  <c r="G2640" i="13"/>
  <c r="G2641" i="13"/>
  <c r="G2642" i="13"/>
  <c r="G2643" i="13"/>
  <c r="G2644" i="13"/>
  <c r="G2645" i="13"/>
  <c r="G2646" i="13"/>
  <c r="G2647" i="13"/>
  <c r="G2648" i="13"/>
  <c r="G2649" i="13"/>
  <c r="G2650" i="13"/>
  <c r="G2651" i="13"/>
  <c r="G2652" i="13"/>
  <c r="G2653" i="13"/>
  <c r="G2654" i="13"/>
  <c r="G2655" i="13"/>
  <c r="G2656" i="13"/>
  <c r="G2657" i="13"/>
  <c r="G2658" i="13"/>
  <c r="G2659" i="13"/>
  <c r="G2660" i="13"/>
  <c r="G2661" i="13"/>
  <c r="G2662" i="13"/>
  <c r="G2663" i="13"/>
  <c r="G2664" i="13"/>
  <c r="G2665" i="13"/>
  <c r="G2666" i="13"/>
  <c r="G2667" i="13"/>
  <c r="G2668" i="13"/>
  <c r="G2669" i="13"/>
  <c r="G2670" i="13"/>
  <c r="G2671" i="13"/>
  <c r="G2672" i="13"/>
  <c r="G2673" i="13"/>
  <c r="G2674" i="13"/>
  <c r="G2675" i="13"/>
  <c r="G2676" i="13"/>
  <c r="G2677" i="13"/>
  <c r="G2678" i="13"/>
  <c r="G2679" i="13"/>
  <c r="G2680" i="13"/>
  <c r="G2681" i="13"/>
  <c r="G2682" i="13"/>
  <c r="G2683" i="13"/>
  <c r="G2684" i="13"/>
  <c r="G2685" i="13"/>
  <c r="G2686" i="13"/>
  <c r="G2687" i="13"/>
  <c r="G2688" i="13"/>
  <c r="G2689" i="13"/>
  <c r="G2690" i="13"/>
  <c r="G2691" i="13"/>
  <c r="G2692" i="13"/>
  <c r="G2693" i="13"/>
  <c r="G2694" i="13"/>
  <c r="G2695" i="13"/>
  <c r="G2696" i="13"/>
  <c r="G2697" i="13"/>
  <c r="G2698" i="13"/>
  <c r="G2699" i="13"/>
  <c r="G2700" i="13"/>
  <c r="G2701" i="13"/>
  <c r="G2702" i="13"/>
  <c r="G2703" i="13"/>
  <c r="G2704" i="13"/>
  <c r="G2705" i="13"/>
  <c r="G2706" i="13"/>
  <c r="G2707" i="13"/>
  <c r="G2708" i="13"/>
  <c r="G2709" i="13"/>
  <c r="G2710" i="13"/>
  <c r="G2711" i="13"/>
  <c r="G2712" i="13"/>
  <c r="G2713" i="13"/>
  <c r="G2714" i="13"/>
  <c r="G2715" i="13"/>
  <c r="G2716" i="13"/>
  <c r="G2717" i="13"/>
  <c r="G2718" i="13"/>
  <c r="G2719" i="13"/>
  <c r="G2720" i="13"/>
  <c r="G2721" i="13"/>
  <c r="G2722" i="13"/>
  <c r="G2723" i="13"/>
  <c r="G2724" i="13"/>
  <c r="G2725" i="13"/>
  <c r="G2726" i="13"/>
  <c r="G2727" i="13"/>
  <c r="G2728" i="13"/>
  <c r="G2729" i="13"/>
  <c r="G2730" i="13"/>
  <c r="G2731" i="13"/>
  <c r="G2732" i="13"/>
  <c r="G2733" i="13"/>
  <c r="G2734" i="13"/>
  <c r="G2735" i="13"/>
  <c r="G2736" i="13"/>
  <c r="G2737" i="13"/>
  <c r="G2738" i="13"/>
  <c r="G2739" i="13"/>
  <c r="G2740" i="13"/>
  <c r="G2741" i="13"/>
  <c r="G2742" i="13"/>
  <c r="G2743" i="13"/>
  <c r="G2744" i="13"/>
  <c r="G2745" i="13"/>
  <c r="G2746" i="13"/>
  <c r="G2747" i="13"/>
  <c r="G2748" i="13"/>
  <c r="G2749" i="13"/>
  <c r="G2750" i="13"/>
  <c r="G2751" i="13"/>
  <c r="G2752" i="13"/>
  <c r="G2753" i="13"/>
  <c r="G2754" i="13"/>
  <c r="G2755" i="13"/>
  <c r="G2756" i="13"/>
  <c r="G2757" i="13"/>
  <c r="G2758" i="13"/>
  <c r="G2759" i="13"/>
  <c r="G2760" i="13"/>
  <c r="G2761" i="13"/>
  <c r="G2762" i="13"/>
  <c r="G2763" i="13"/>
  <c r="G2764" i="13"/>
  <c r="G2765" i="13"/>
  <c r="G2766" i="13"/>
  <c r="G2767" i="13"/>
  <c r="G2768" i="13"/>
  <c r="G2769" i="13"/>
  <c r="G2770" i="13"/>
  <c r="G2771" i="13"/>
  <c r="G2772" i="13"/>
  <c r="G2773" i="13"/>
  <c r="G2774" i="13"/>
  <c r="G2775" i="13"/>
  <c r="G2776" i="13"/>
  <c r="G2777" i="13"/>
  <c r="G2778" i="13"/>
  <c r="G2779" i="13"/>
  <c r="G2780" i="13"/>
  <c r="G2781" i="13"/>
  <c r="G2782" i="13"/>
  <c r="G2783" i="13"/>
  <c r="G2784" i="13"/>
  <c r="G2785" i="13"/>
  <c r="G2786" i="13"/>
  <c r="G2787" i="13"/>
  <c r="G2788" i="13"/>
  <c r="G2789" i="13"/>
  <c r="G2790" i="13"/>
  <c r="G2791" i="13"/>
  <c r="G2792" i="13"/>
  <c r="G2793" i="13"/>
  <c r="G2794" i="13"/>
  <c r="G2795" i="13"/>
  <c r="G2796" i="13"/>
  <c r="G2797" i="13"/>
  <c r="G2798" i="13"/>
  <c r="G2799" i="13"/>
  <c r="G2800" i="13"/>
  <c r="G2801" i="13"/>
  <c r="G2802" i="13"/>
  <c r="G2803" i="13"/>
  <c r="G2804" i="13"/>
  <c r="G2805" i="13"/>
  <c r="G2806" i="13"/>
  <c r="G2807" i="13"/>
  <c r="G2808" i="13"/>
  <c r="G2809" i="13"/>
  <c r="G2810" i="13"/>
  <c r="G2811" i="13"/>
  <c r="G2812" i="13"/>
  <c r="G2813" i="13"/>
  <c r="G2814" i="13"/>
  <c r="G2815" i="13"/>
  <c r="G2816" i="13"/>
  <c r="G2817" i="13"/>
  <c r="G2818" i="13"/>
  <c r="G2819" i="13"/>
  <c r="G2820" i="13"/>
  <c r="G2821" i="13"/>
  <c r="G2822" i="13"/>
  <c r="G2823" i="13"/>
  <c r="G2824" i="13"/>
  <c r="G2825" i="13"/>
  <c r="G2826" i="13"/>
  <c r="G2827" i="13"/>
  <c r="G2828" i="13"/>
  <c r="G2829" i="13"/>
  <c r="G2830" i="13"/>
  <c r="G2831" i="13"/>
  <c r="G2832" i="13"/>
  <c r="G2833" i="13"/>
  <c r="G2834" i="13"/>
  <c r="G2835" i="13"/>
  <c r="G2836" i="13"/>
  <c r="G2837" i="13"/>
  <c r="G2838" i="13"/>
  <c r="G2839" i="13"/>
  <c r="G2840" i="13"/>
  <c r="G2841" i="13"/>
  <c r="G2842" i="13"/>
  <c r="G2843" i="13"/>
  <c r="G2844" i="13"/>
  <c r="G2845" i="13"/>
  <c r="G2846" i="13"/>
  <c r="G2847" i="13"/>
  <c r="G2848" i="13"/>
  <c r="G2849" i="13"/>
  <c r="G2850" i="13"/>
  <c r="G2851" i="13"/>
  <c r="G2852" i="13"/>
  <c r="G2853" i="13"/>
  <c r="G2854" i="13"/>
  <c r="G2855" i="13"/>
  <c r="G2856" i="13"/>
  <c r="G2857" i="13"/>
  <c r="G2858" i="13"/>
  <c r="G2859" i="13"/>
  <c r="G2860" i="13"/>
  <c r="G2861" i="13"/>
  <c r="G2862" i="13"/>
  <c r="G2863" i="13"/>
  <c r="G2864" i="13"/>
  <c r="G2865" i="13"/>
  <c r="G2866" i="13"/>
  <c r="G2867" i="13"/>
  <c r="G2868" i="13"/>
  <c r="G2869" i="13"/>
  <c r="G2870" i="13"/>
  <c r="G2871" i="13"/>
  <c r="G2872" i="13"/>
  <c r="G2873" i="13"/>
  <c r="G2874" i="13"/>
  <c r="G2875" i="13"/>
  <c r="G2876" i="13"/>
  <c r="G2877" i="13"/>
  <c r="G2878" i="13"/>
  <c r="G2879" i="13"/>
  <c r="G2880" i="13"/>
  <c r="G2881" i="13"/>
  <c r="G2882" i="13"/>
  <c r="G2883" i="13"/>
  <c r="G2884" i="13"/>
  <c r="G2885" i="13"/>
  <c r="G2886" i="13"/>
  <c r="G2887" i="13"/>
  <c r="G2888" i="13"/>
  <c r="G2889" i="13"/>
  <c r="G2890" i="13"/>
  <c r="G2891" i="13"/>
  <c r="G2892" i="13"/>
  <c r="G2893" i="13"/>
  <c r="G2894" i="13"/>
  <c r="G2895" i="13"/>
  <c r="G2896" i="13"/>
  <c r="G2897" i="13"/>
  <c r="G2898" i="13"/>
  <c r="G2899" i="13"/>
  <c r="G2900" i="13"/>
  <c r="G2901" i="13"/>
  <c r="G2902" i="13"/>
  <c r="G2903" i="13"/>
  <c r="G2904" i="13"/>
  <c r="G2905" i="13"/>
  <c r="G2906" i="13"/>
  <c r="G2907" i="13"/>
  <c r="G2908" i="13"/>
  <c r="G2909" i="13"/>
  <c r="G2910" i="13"/>
  <c r="G2911" i="13"/>
  <c r="G2912" i="13"/>
  <c r="G2913" i="13"/>
  <c r="G2914" i="13"/>
  <c r="G2915" i="13"/>
  <c r="G2916" i="13"/>
  <c r="G2917" i="13"/>
  <c r="G2918" i="13"/>
  <c r="G2919" i="13"/>
  <c r="G2920" i="13"/>
  <c r="G2921" i="13"/>
  <c r="G2922" i="13"/>
  <c r="G2923" i="13"/>
  <c r="G2924" i="13"/>
  <c r="G2925" i="13"/>
  <c r="G2926" i="13"/>
  <c r="G2927" i="13"/>
  <c r="G2928" i="13"/>
  <c r="G2929" i="13"/>
  <c r="G2930" i="13"/>
  <c r="G2931" i="13"/>
  <c r="G2932" i="13"/>
  <c r="G2933" i="13"/>
  <c r="G2934" i="13"/>
  <c r="G2935" i="13"/>
  <c r="G2936" i="13"/>
  <c r="G2937" i="13"/>
  <c r="G2938" i="13"/>
  <c r="G2939" i="13"/>
  <c r="G2940" i="13"/>
  <c r="G2941" i="13"/>
  <c r="G2942" i="13"/>
  <c r="G2943" i="13"/>
  <c r="G2944" i="13"/>
  <c r="G2945" i="13"/>
  <c r="G2946" i="13"/>
  <c r="G2947" i="13"/>
  <c r="G2948" i="13"/>
  <c r="G2949" i="13"/>
  <c r="G2950" i="13"/>
  <c r="G2951" i="13"/>
  <c r="G2952" i="13"/>
  <c r="G2953" i="13"/>
  <c r="G2954" i="13"/>
  <c r="G2955" i="13"/>
  <c r="G2956" i="13"/>
  <c r="G2957" i="13"/>
  <c r="G2958" i="13"/>
  <c r="G2959" i="13"/>
  <c r="G2960" i="13"/>
  <c r="G2961" i="13"/>
  <c r="G2962" i="13"/>
  <c r="G2963" i="13"/>
  <c r="G2964" i="13"/>
  <c r="G2965" i="13"/>
  <c r="G2966" i="13"/>
  <c r="G2967" i="13"/>
  <c r="G2968" i="13"/>
  <c r="G2969" i="13"/>
  <c r="G2970" i="13"/>
  <c r="G2971" i="13"/>
  <c r="G2972" i="13"/>
  <c r="G2973" i="13"/>
  <c r="G2974" i="13"/>
  <c r="G2975" i="13"/>
  <c r="G2976" i="13"/>
  <c r="G2977" i="13"/>
  <c r="G2978" i="13"/>
  <c r="G2979" i="13"/>
  <c r="G2980" i="13"/>
  <c r="G2981" i="13"/>
  <c r="G2982" i="13"/>
  <c r="G2983" i="13"/>
  <c r="G2984" i="13"/>
  <c r="G2985" i="13"/>
  <c r="G2986" i="13"/>
  <c r="G2987" i="13"/>
  <c r="G2988" i="13"/>
  <c r="G2989" i="13"/>
  <c r="G2990" i="13"/>
  <c r="G2991" i="13"/>
  <c r="G2992" i="13"/>
  <c r="G2993" i="13"/>
  <c r="G2994" i="13"/>
  <c r="G2995" i="13"/>
  <c r="G2996" i="13"/>
  <c r="G2997" i="13"/>
  <c r="G2998" i="13"/>
  <c r="G2999" i="13"/>
  <c r="G3000" i="13"/>
  <c r="G3001" i="13"/>
  <c r="G3002" i="13"/>
  <c r="G3003" i="13"/>
  <c r="G3004" i="13"/>
  <c r="G3005" i="13"/>
  <c r="G3006" i="13"/>
  <c r="G3007" i="13"/>
  <c r="G3008" i="13"/>
  <c r="G3009" i="13"/>
  <c r="G3010" i="13"/>
  <c r="G3011" i="13"/>
  <c r="G3012" i="13"/>
  <c r="G3013" i="13"/>
  <c r="G3014" i="13"/>
  <c r="G3015" i="13"/>
  <c r="G3016" i="13"/>
  <c r="G3017" i="13"/>
  <c r="G3018" i="13"/>
  <c r="G3019" i="13"/>
  <c r="G3020" i="13"/>
  <c r="G3021" i="13"/>
  <c r="G3022" i="13"/>
  <c r="G3023" i="13"/>
  <c r="G3024" i="13"/>
  <c r="G3025" i="13"/>
  <c r="G3026" i="13"/>
  <c r="G3027" i="13"/>
  <c r="G3028" i="13"/>
  <c r="G3029" i="13"/>
  <c r="G3030" i="13"/>
  <c r="G3031" i="13"/>
  <c r="G3032" i="13"/>
  <c r="G3033" i="13"/>
  <c r="G3034" i="13"/>
  <c r="G3035" i="13"/>
  <c r="G3036" i="13"/>
  <c r="G3037" i="13"/>
  <c r="G3038" i="13"/>
  <c r="G3039" i="13"/>
  <c r="G3040" i="13"/>
  <c r="G3041" i="13"/>
  <c r="G3042" i="13"/>
  <c r="G3043" i="13"/>
  <c r="G3044" i="13"/>
  <c r="G3045" i="13"/>
  <c r="G3046" i="13"/>
  <c r="G3047" i="13"/>
  <c r="G3048" i="13"/>
  <c r="G3049" i="13"/>
  <c r="G3050" i="13"/>
  <c r="G3051" i="13"/>
  <c r="G3052" i="13"/>
  <c r="G3053" i="13"/>
  <c r="G3054" i="13"/>
  <c r="G3055" i="13"/>
  <c r="G3056" i="13"/>
  <c r="G3057" i="13"/>
  <c r="G3058" i="13"/>
  <c r="G3059" i="13"/>
  <c r="G3060" i="13"/>
  <c r="G3061" i="13"/>
  <c r="G3062" i="13"/>
  <c r="G3063" i="13"/>
  <c r="G3064" i="13"/>
  <c r="G3065" i="13"/>
  <c r="G3066" i="13"/>
  <c r="G3067" i="13"/>
  <c r="G3068" i="13"/>
  <c r="G3069" i="13"/>
  <c r="G3070" i="13"/>
  <c r="G3071" i="13"/>
  <c r="G3072" i="13"/>
  <c r="G3073" i="13"/>
  <c r="G3074" i="13"/>
  <c r="G3075" i="13"/>
  <c r="G3076" i="13"/>
  <c r="G3077" i="13"/>
  <c r="G3078" i="13"/>
  <c r="G3079" i="13"/>
  <c r="G3080" i="13"/>
  <c r="G3081" i="13"/>
  <c r="G3082" i="13"/>
  <c r="G3083" i="13"/>
  <c r="G3084" i="13"/>
  <c r="G3085" i="13"/>
  <c r="G3086" i="13"/>
  <c r="G3087" i="13"/>
  <c r="G3088" i="13"/>
  <c r="G3089" i="13"/>
  <c r="G3090" i="13"/>
  <c r="G3091" i="13"/>
  <c r="G3092" i="13"/>
  <c r="G3093" i="13"/>
  <c r="G3094" i="13"/>
  <c r="G3095" i="13"/>
  <c r="G3096" i="13"/>
  <c r="G3097" i="13"/>
  <c r="G3098" i="13"/>
  <c r="G3099" i="13"/>
  <c r="G3100" i="13"/>
  <c r="G3101" i="13"/>
  <c r="G3102" i="13"/>
  <c r="G3103" i="13"/>
  <c r="G3104" i="13"/>
  <c r="G3105" i="13"/>
  <c r="G3106" i="13"/>
  <c r="G3107" i="13"/>
  <c r="G3108" i="13"/>
  <c r="G3109" i="13"/>
  <c r="G3110" i="13"/>
  <c r="G3111" i="13"/>
  <c r="G3112" i="13"/>
  <c r="G3113" i="13"/>
  <c r="G3114" i="13"/>
  <c r="G3115" i="13"/>
  <c r="G3116" i="13"/>
  <c r="G3117" i="13"/>
  <c r="G3118" i="13"/>
  <c r="G3119" i="13"/>
  <c r="G3120" i="13"/>
  <c r="G3121" i="13"/>
  <c r="G3122" i="13"/>
  <c r="G3123" i="13"/>
  <c r="G3124" i="13"/>
  <c r="G3125" i="13"/>
  <c r="G3126" i="13"/>
  <c r="G3127" i="13"/>
  <c r="G3128" i="13"/>
  <c r="G3129" i="13"/>
  <c r="G3130" i="13"/>
  <c r="G3131" i="13"/>
  <c r="G3132" i="13"/>
  <c r="G3133" i="13"/>
  <c r="G3134" i="13"/>
  <c r="G3135" i="13"/>
  <c r="G3136" i="13"/>
  <c r="G3137" i="13"/>
  <c r="G3138" i="13"/>
  <c r="G3139" i="13"/>
  <c r="G3140" i="13"/>
  <c r="G3141" i="13"/>
  <c r="G3142" i="13"/>
  <c r="G3143" i="13"/>
  <c r="G3144" i="13"/>
  <c r="G3145" i="13"/>
  <c r="G3146" i="13"/>
  <c r="G3147" i="13"/>
  <c r="G3148" i="13"/>
  <c r="G3149" i="13"/>
  <c r="G3150" i="13"/>
  <c r="G3151" i="13"/>
  <c r="G3152" i="13"/>
  <c r="G3153" i="13"/>
  <c r="G3154" i="13"/>
  <c r="G3155" i="13"/>
  <c r="G3156" i="13"/>
  <c r="G3157" i="13"/>
  <c r="G3158" i="13"/>
  <c r="G3159" i="13"/>
  <c r="G3160" i="13"/>
  <c r="G3161" i="13"/>
  <c r="G3162" i="13"/>
  <c r="G3163" i="13"/>
  <c r="G3164" i="13"/>
  <c r="G3165" i="13"/>
  <c r="G3166" i="13"/>
  <c r="G3167" i="13"/>
  <c r="G3168" i="13"/>
  <c r="G3169" i="13"/>
  <c r="G3170" i="13"/>
  <c r="G3171" i="13"/>
  <c r="G3172" i="13"/>
  <c r="G3173" i="13"/>
  <c r="G3174" i="13"/>
  <c r="G3175" i="13"/>
  <c r="G3176" i="13"/>
  <c r="G3177" i="13"/>
  <c r="G3178" i="13"/>
  <c r="G3179" i="13"/>
  <c r="G3180" i="13"/>
  <c r="G3181" i="13"/>
  <c r="G3182" i="13"/>
  <c r="G3183" i="13"/>
  <c r="G3184" i="13"/>
  <c r="G3185" i="13"/>
  <c r="G3186" i="13"/>
  <c r="B6" i="10"/>
  <c r="P6" i="10" s="1"/>
  <c r="P21" i="10" s="1"/>
  <c r="P36" i="10" s="1"/>
  <c r="B10" i="10"/>
  <c r="P10" i="10" s="1"/>
  <c r="P25" i="10" s="1"/>
  <c r="P40" i="10" s="1"/>
  <c r="F140" i="11"/>
  <c r="I79" i="11"/>
  <c r="J79" i="11" s="1"/>
  <c r="G80" i="11"/>
  <c r="B21" i="10"/>
  <c r="B36" i="10" s="1"/>
  <c r="B8" i="10"/>
  <c r="P8" i="10" s="1"/>
  <c r="P23" i="10" s="1"/>
  <c r="P38" i="10" s="1"/>
  <c r="B12" i="10"/>
  <c r="P12" i="10" s="1"/>
  <c r="P27" i="10" s="1"/>
  <c r="P42" i="10" s="1"/>
  <c r="B80" i="11"/>
  <c r="B81" i="11" s="1"/>
  <c r="L80" i="11"/>
  <c r="L81" i="11" s="1"/>
  <c r="L82" i="11" s="1"/>
  <c r="L83" i="11" s="1"/>
  <c r="N83" i="11" s="1"/>
  <c r="O83" i="11" s="1"/>
  <c r="N82" i="11"/>
  <c r="O82" i="11" s="1"/>
  <c r="H191" i="11"/>
  <c r="G18" i="11"/>
  <c r="E18" i="11"/>
  <c r="H193" i="11"/>
  <c r="H4" i="13"/>
  <c r="J131" i="11"/>
  <c r="J121" i="11"/>
  <c r="H6" i="11"/>
  <c r="M12" i="11"/>
  <c r="G102" i="11"/>
  <c r="G109" i="11"/>
  <c r="J124" i="11"/>
  <c r="I18" i="11"/>
  <c r="H3" i="13"/>
  <c r="J122" i="11"/>
  <c r="E36" i="11"/>
  <c r="H2" i="13"/>
  <c r="E44" i="11"/>
  <c r="E27" i="11"/>
  <c r="M11" i="11"/>
  <c r="L22" i="11"/>
  <c r="G107" i="11"/>
  <c r="L11" i="11"/>
  <c r="O11" i="11"/>
  <c r="G67" i="11"/>
  <c r="L12" i="11"/>
  <c r="N22" i="11"/>
  <c r="B7" i="10" l="1"/>
  <c r="P7" i="10" s="1"/>
  <c r="P22" i="10" s="1"/>
  <c r="P37" i="10" s="1"/>
  <c r="M139" i="11"/>
  <c r="B25" i="10"/>
  <c r="B40" i="10" s="1"/>
  <c r="B15" i="10"/>
  <c r="G20" i="11"/>
  <c r="D81" i="11"/>
  <c r="E81" i="11" s="1"/>
  <c r="B82" i="11"/>
  <c r="F141" i="11"/>
  <c r="M140" i="11"/>
  <c r="L84" i="11"/>
  <c r="P15" i="10"/>
  <c r="P30" i="10" s="1"/>
  <c r="P45" i="10" s="1"/>
  <c r="B30" i="10"/>
  <c r="B45" i="10" s="1"/>
  <c r="N81" i="11"/>
  <c r="O81" i="11" s="1"/>
  <c r="N80" i="11"/>
  <c r="O80" i="11" s="1"/>
  <c r="I80" i="11"/>
  <c r="J80" i="11" s="1"/>
  <c r="G81" i="11"/>
  <c r="AB24" i="2"/>
  <c r="B14" i="10"/>
  <c r="D80" i="11"/>
  <c r="E80" i="11" s="1"/>
  <c r="B16" i="10"/>
  <c r="G23" i="11"/>
  <c r="H129" i="11"/>
  <c r="H130" i="11" s="1"/>
  <c r="J109" i="11"/>
  <c r="B28" i="10"/>
  <c r="B43" i="10" s="1"/>
  <c r="P13" i="10"/>
  <c r="P28" i="10" s="1"/>
  <c r="P43" i="10" s="1"/>
  <c r="P9" i="10"/>
  <c r="P24" i="10" s="1"/>
  <c r="P39" i="10" s="1"/>
  <c r="B24" i="10"/>
  <c r="B39" i="10" s="1"/>
  <c r="B26" i="10"/>
  <c r="B41" i="10" s="1"/>
  <c r="P11" i="10"/>
  <c r="P26" i="10" s="1"/>
  <c r="P41" i="10" s="1"/>
  <c r="B23" i="10"/>
  <c r="B38" i="10" s="1"/>
  <c r="B27" i="10"/>
  <c r="B42" i="10" s="1"/>
  <c r="AB23" i="2"/>
  <c r="AB21" i="2"/>
  <c r="AB19" i="2"/>
  <c r="I126" i="11"/>
  <c r="C126" i="11" s="1"/>
  <c r="I10" i="2"/>
  <c r="C10" i="2" s="1"/>
  <c r="H27" i="11"/>
  <c r="L30" i="11" s="1"/>
  <c r="H32" i="11" s="1"/>
  <c r="I191" i="11"/>
  <c r="J8" i="2"/>
  <c r="G12" i="11"/>
  <c r="J6" i="11"/>
  <c r="L6" i="11"/>
  <c r="N6" i="11" s="1"/>
  <c r="J39" i="11"/>
  <c r="L39" i="11" s="1"/>
  <c r="N39" i="11" s="1"/>
  <c r="H37" i="11"/>
  <c r="H38" i="11"/>
  <c r="N38" i="11"/>
  <c r="N37" i="11"/>
  <c r="K124" i="11"/>
  <c r="E3" i="13"/>
  <c r="J6" i="2"/>
  <c r="H22" i="11"/>
  <c r="K121" i="11"/>
  <c r="N133" i="11" s="1"/>
  <c r="K131" i="11"/>
  <c r="H44" i="11"/>
  <c r="I193" i="11"/>
  <c r="H102" i="11"/>
  <c r="F105" i="11" s="1"/>
  <c r="K108" i="11"/>
  <c r="G11" i="11"/>
  <c r="H109" i="11"/>
  <c r="H107" i="11"/>
  <c r="K122" i="11"/>
  <c r="E2" i="13"/>
  <c r="J5" i="2"/>
  <c r="H67" i="11"/>
  <c r="E4" i="13"/>
  <c r="L18" i="11"/>
  <c r="H5" i="13"/>
  <c r="J126" i="11"/>
  <c r="B22" i="10" l="1"/>
  <c r="B37" i="10" s="1"/>
  <c r="H19" i="11"/>
  <c r="E131" i="11"/>
  <c r="J133" i="11" s="1"/>
  <c r="B29" i="10"/>
  <c r="B44" i="10" s="1"/>
  <c r="P14" i="10"/>
  <c r="P29" i="10" s="1"/>
  <c r="P44" i="10" s="1"/>
  <c r="N84" i="11"/>
  <c r="O84" i="11" s="1"/>
  <c r="L85" i="11"/>
  <c r="B83" i="11"/>
  <c r="D82" i="11"/>
  <c r="E82" i="11" s="1"/>
  <c r="B31" i="10"/>
  <c r="B46" i="10" s="1"/>
  <c r="P16" i="10"/>
  <c r="P31" i="10" s="1"/>
  <c r="P46" i="10" s="1"/>
  <c r="I81" i="11"/>
  <c r="J81" i="11" s="1"/>
  <c r="G82" i="11"/>
  <c r="F142" i="11"/>
  <c r="M141" i="11"/>
  <c r="M126" i="11"/>
  <c r="N126" i="11" s="1"/>
  <c r="K126" i="11"/>
  <c r="G5" i="13"/>
  <c r="E5" i="13"/>
  <c r="K10" i="2" s="1"/>
  <c r="J10" i="2"/>
  <c r="N10" i="2" s="1"/>
  <c r="O10" i="2" s="1"/>
  <c r="F121" i="11"/>
  <c r="U5" i="2"/>
  <c r="K5" i="2"/>
  <c r="L47" i="11"/>
  <c r="H49" i="11" s="1"/>
  <c r="J44" i="11"/>
  <c r="L191" i="11"/>
  <c r="N191" i="11" s="1"/>
  <c r="N195" i="11" s="1"/>
  <c r="I74" i="11"/>
  <c r="D74" i="11"/>
  <c r="L109" i="11"/>
  <c r="H30" i="11"/>
  <c r="H31" i="11" s="1"/>
  <c r="H33" i="11" s="1"/>
  <c r="U8" i="2"/>
  <c r="K8" i="2"/>
  <c r="L107" i="11"/>
  <c r="K6" i="2"/>
  <c r="U6" i="2"/>
  <c r="L27" i="11"/>
  <c r="G133" i="11" l="1"/>
  <c r="K159" i="11" s="1"/>
  <c r="I82" i="11"/>
  <c r="J82" i="11" s="1"/>
  <c r="G83" i="11"/>
  <c r="L86" i="11"/>
  <c r="N85" i="11"/>
  <c r="O85" i="11" s="1"/>
  <c r="M142" i="11"/>
  <c r="F143" i="11"/>
  <c r="K142" i="11"/>
  <c r="I142" i="11"/>
  <c r="H142" i="11"/>
  <c r="D83" i="11"/>
  <c r="E83" i="11" s="1"/>
  <c r="B84" i="11"/>
  <c r="N131" i="11"/>
  <c r="G159" i="11" s="1"/>
  <c r="G160" i="11" s="1"/>
  <c r="G161" i="11" s="1"/>
  <c r="G162" i="11" s="1"/>
  <c r="G163" i="11" s="1"/>
  <c r="G164" i="11" s="1"/>
  <c r="G165" i="11" s="1"/>
  <c r="G166" i="11" s="1"/>
  <c r="G167" i="11" s="1"/>
  <c r="G168" i="11" s="1"/>
  <c r="U10" i="2"/>
  <c r="G121" i="11"/>
  <c r="F5" i="2"/>
  <c r="G5" i="2" s="1"/>
  <c r="M109" i="11"/>
  <c r="N109" i="11"/>
  <c r="K191" i="11"/>
  <c r="L209" i="11" s="1"/>
  <c r="H47" i="11"/>
  <c r="H48" i="11" s="1"/>
  <c r="H50" i="11" s="1"/>
  <c r="N107" i="11"/>
  <c r="M107" i="11"/>
  <c r="L32" i="11"/>
  <c r="U15" i="2"/>
  <c r="W15" i="2" s="1"/>
  <c r="D166" i="11" l="1"/>
  <c r="K161" i="11"/>
  <c r="D164" i="11"/>
  <c r="H140" i="11"/>
  <c r="D163" i="11"/>
  <c r="K165" i="11"/>
  <c r="D165" i="11"/>
  <c r="D167" i="11"/>
  <c r="D168" i="11"/>
  <c r="K168" i="11"/>
  <c r="K163" i="11"/>
  <c r="K166" i="11"/>
  <c r="K164" i="11"/>
  <c r="C134" i="11"/>
  <c r="O163" i="11" s="1"/>
  <c r="L163" i="11" s="1"/>
  <c r="H139" i="11"/>
  <c r="D160" i="11"/>
  <c r="D161" i="11"/>
  <c r="D159" i="11"/>
  <c r="H141" i="11"/>
  <c r="K167" i="11"/>
  <c r="K160" i="11"/>
  <c r="D162" i="11"/>
  <c r="K162" i="11"/>
  <c r="D158" i="11"/>
  <c r="D84" i="11"/>
  <c r="E84" i="11" s="1"/>
  <c r="B85" i="11"/>
  <c r="N86" i="11"/>
  <c r="O86" i="11" s="1"/>
  <c r="L87" i="11"/>
  <c r="H143" i="11"/>
  <c r="F144" i="11"/>
  <c r="M143" i="11"/>
  <c r="K143" i="11"/>
  <c r="I143" i="11"/>
  <c r="G84" i="11"/>
  <c r="I83" i="11"/>
  <c r="J83" i="11" s="1"/>
  <c r="X15" i="2"/>
  <c r="Y15" i="2" s="1"/>
  <c r="V15" i="2"/>
  <c r="AC24" i="2" s="1"/>
  <c r="L49" i="11"/>
  <c r="F209" i="11"/>
  <c r="L210" i="11"/>
  <c r="M163" i="11" l="1"/>
  <c r="H162" i="11"/>
  <c r="E162" i="11" s="1"/>
  <c r="F162" i="11" s="1"/>
  <c r="O159" i="11"/>
  <c r="L159" i="11" s="1"/>
  <c r="M159" i="11" s="1"/>
  <c r="N134" i="11"/>
  <c r="I140" i="11" s="1"/>
  <c r="K140" i="11" s="1"/>
  <c r="O161" i="11"/>
  <c r="L161" i="11" s="1"/>
  <c r="M161" i="11" s="1"/>
  <c r="H161" i="11"/>
  <c r="E161" i="11" s="1"/>
  <c r="F161" i="11" s="1"/>
  <c r="H167" i="11"/>
  <c r="E167" i="11" s="1"/>
  <c r="F167" i="11" s="1"/>
  <c r="O168" i="11"/>
  <c r="L168" i="11" s="1"/>
  <c r="M168" i="11" s="1"/>
  <c r="H164" i="11"/>
  <c r="E164" i="11" s="1"/>
  <c r="F164" i="11" s="1"/>
  <c r="O162" i="11"/>
  <c r="L162" i="11" s="1"/>
  <c r="M162" i="11" s="1"/>
  <c r="H165" i="11"/>
  <c r="E165" i="11" s="1"/>
  <c r="F165" i="11" s="1"/>
  <c r="H163" i="11"/>
  <c r="E163" i="11" s="1"/>
  <c r="F163" i="11" s="1"/>
  <c r="H168" i="11"/>
  <c r="E168" i="11" s="1"/>
  <c r="F168" i="11" s="1"/>
  <c r="O166" i="11"/>
  <c r="L166" i="11" s="1"/>
  <c r="M166" i="11" s="1"/>
  <c r="H166" i="11"/>
  <c r="E166" i="11" s="1"/>
  <c r="F166" i="11" s="1"/>
  <c r="O164" i="11"/>
  <c r="L164" i="11" s="1"/>
  <c r="M164" i="11" s="1"/>
  <c r="O167" i="11"/>
  <c r="L167" i="11" s="1"/>
  <c r="M167" i="11" s="1"/>
  <c r="H160" i="11"/>
  <c r="E160" i="11" s="1"/>
  <c r="F160" i="11" s="1"/>
  <c r="O160" i="11"/>
  <c r="L160" i="11" s="1"/>
  <c r="M160" i="11" s="1"/>
  <c r="O165" i="11"/>
  <c r="L165" i="11" s="1"/>
  <c r="M165" i="11" s="1"/>
  <c r="H159" i="11"/>
  <c r="E159" i="11" s="1"/>
  <c r="F159" i="11" s="1"/>
  <c r="H158" i="11"/>
  <c r="E158" i="11" s="1"/>
  <c r="F158" i="11" s="1"/>
  <c r="I84" i="11"/>
  <c r="J84" i="11" s="1"/>
  <c r="G85" i="11"/>
  <c r="M144" i="11"/>
  <c r="I144" i="11"/>
  <c r="K144" i="11"/>
  <c r="H144" i="11"/>
  <c r="B86" i="11"/>
  <c r="D85" i="11"/>
  <c r="E85" i="11" s="1"/>
  <c r="N87" i="11"/>
  <c r="O87" i="11" s="1"/>
  <c r="L88" i="11"/>
  <c r="AC31" i="2"/>
  <c r="AA15" i="2"/>
  <c r="AC182" i="2"/>
  <c r="Z15" i="2"/>
  <c r="AC108" i="2"/>
  <c r="AC158" i="2"/>
  <c r="AC164" i="2"/>
  <c r="AC114" i="2"/>
  <c r="AC87" i="2"/>
  <c r="AC145" i="2"/>
  <c r="AC103" i="2"/>
  <c r="AC163" i="2"/>
  <c r="AC110" i="2"/>
  <c r="AC33" i="2"/>
  <c r="AC18" i="2"/>
  <c r="AC47" i="2"/>
  <c r="AC187" i="2"/>
  <c r="AC96" i="2"/>
  <c r="AC78" i="2"/>
  <c r="AC207" i="2"/>
  <c r="AC171" i="2"/>
  <c r="AC65" i="2"/>
  <c r="AC132" i="2"/>
  <c r="AC190" i="2"/>
  <c r="AC196" i="2"/>
  <c r="AC86" i="2"/>
  <c r="AC159" i="2"/>
  <c r="AC192" i="2"/>
  <c r="AC34" i="2"/>
  <c r="AC144" i="2"/>
  <c r="AC64" i="2"/>
  <c r="AC186" i="2"/>
  <c r="AC58" i="2"/>
  <c r="AC177" i="2"/>
  <c r="AC172" i="2"/>
  <c r="AC155" i="2"/>
  <c r="AC85" i="2"/>
  <c r="AC188" i="2"/>
  <c r="AC95" i="2"/>
  <c r="AC197" i="2"/>
  <c r="AC54" i="2"/>
  <c r="AC37" i="2"/>
  <c r="AC121" i="2"/>
  <c r="AC125" i="2"/>
  <c r="AC204" i="2"/>
  <c r="AC51" i="2"/>
  <c r="AC67" i="2"/>
  <c r="AC154" i="2"/>
  <c r="AC194" i="2"/>
  <c r="AC122" i="2"/>
  <c r="AC133" i="2"/>
  <c r="AC116" i="2"/>
  <c r="AC131" i="2"/>
  <c r="AC208" i="2"/>
  <c r="AC198" i="2"/>
  <c r="AC173" i="2"/>
  <c r="AC151" i="2"/>
  <c r="AC72" i="2"/>
  <c r="AC101" i="2"/>
  <c r="AC22" i="2"/>
  <c r="AC45" i="2"/>
  <c r="AC81" i="2"/>
  <c r="AC115" i="2"/>
  <c r="AC127" i="2"/>
  <c r="AC176" i="2"/>
  <c r="AC120" i="2"/>
  <c r="AC60" i="2"/>
  <c r="AC206" i="2"/>
  <c r="AC168" i="2"/>
  <c r="AC107" i="2"/>
  <c r="AC68" i="2"/>
  <c r="AC119" i="2"/>
  <c r="AC74" i="2"/>
  <c r="AC157" i="2"/>
  <c r="AC203" i="2"/>
  <c r="AC142" i="2"/>
  <c r="AC93" i="2"/>
  <c r="AC167" i="2"/>
  <c r="AC199" i="2"/>
  <c r="AC49" i="2"/>
  <c r="AC179" i="2"/>
  <c r="AC140" i="2"/>
  <c r="AC112" i="2"/>
  <c r="AC184" i="2"/>
  <c r="AC17" i="2"/>
  <c r="AC75" i="2"/>
  <c r="AC105" i="2"/>
  <c r="AC191" i="2"/>
  <c r="AC135" i="2"/>
  <c r="AC102" i="2"/>
  <c r="AC148" i="2"/>
  <c r="AC30" i="2"/>
  <c r="AC20" i="2"/>
  <c r="AC55" i="2"/>
  <c r="AC109" i="2"/>
  <c r="AC200" i="2"/>
  <c r="AC42" i="2"/>
  <c r="AC62" i="2"/>
  <c r="AC141" i="2"/>
  <c r="AC89" i="2"/>
  <c r="AC126" i="2"/>
  <c r="AC61" i="2"/>
  <c r="AC129" i="2"/>
  <c r="AC174" i="2"/>
  <c r="AC43" i="2"/>
  <c r="AC41" i="2"/>
  <c r="AC80" i="2"/>
  <c r="AC146" i="2"/>
  <c r="AC185" i="2"/>
  <c r="AC48" i="2"/>
  <c r="AC79" i="2"/>
  <c r="AC210" i="2"/>
  <c r="AC40" i="2"/>
  <c r="AC70" i="2"/>
  <c r="AC19" i="2"/>
  <c r="AC88" i="2"/>
  <c r="AC156" i="2"/>
  <c r="AC39" i="2"/>
  <c r="AC69" i="2"/>
  <c r="AC94" i="2"/>
  <c r="AC113" i="2"/>
  <c r="AC118" i="2"/>
  <c r="AC71" i="2"/>
  <c r="AC21" i="2"/>
  <c r="AC128" i="2"/>
  <c r="AC180" i="2"/>
  <c r="AC152" i="2"/>
  <c r="AC202" i="2"/>
  <c r="AC138" i="2"/>
  <c r="AC169" i="2"/>
  <c r="AC147" i="2"/>
  <c r="AC44" i="2"/>
  <c r="AC150" i="2"/>
  <c r="AC92" i="2"/>
  <c r="AC195" i="2"/>
  <c r="AC193" i="2"/>
  <c r="AC26" i="2"/>
  <c r="AC99" i="2"/>
  <c r="AC50" i="2"/>
  <c r="AC136" i="2"/>
  <c r="AC106" i="2"/>
  <c r="AC66" i="2"/>
  <c r="AC165" i="2"/>
  <c r="AC35" i="2"/>
  <c r="AC53" i="2"/>
  <c r="AC143" i="2"/>
  <c r="AC25" i="2"/>
  <c r="AC91" i="2"/>
  <c r="AC63" i="2"/>
  <c r="AC123" i="2"/>
  <c r="AC183" i="2"/>
  <c r="AC76" i="2"/>
  <c r="AC166" i="2"/>
  <c r="AC130" i="2"/>
  <c r="AC57" i="2"/>
  <c r="AC181" i="2"/>
  <c r="AC83" i="2"/>
  <c r="AC178" i="2"/>
  <c r="AC162" i="2"/>
  <c r="AC100" i="2"/>
  <c r="AC32" i="2"/>
  <c r="AC90" i="2"/>
  <c r="AC175" i="2"/>
  <c r="AC56" i="2"/>
  <c r="AC205" i="2"/>
  <c r="AC170" i="2"/>
  <c r="AC16" i="2"/>
  <c r="AC36" i="2"/>
  <c r="AC201" i="2"/>
  <c r="AC46" i="2"/>
  <c r="AC84" i="2"/>
  <c r="AC209" i="2"/>
  <c r="AC134" i="2"/>
  <c r="AC153" i="2"/>
  <c r="AC97" i="2"/>
  <c r="AC104" i="2"/>
  <c r="AC137" i="2"/>
  <c r="AC23" i="2"/>
  <c r="AC124" i="2"/>
  <c r="AC160" i="2"/>
  <c r="AC111" i="2"/>
  <c r="AC189" i="2"/>
  <c r="AC38" i="2"/>
  <c r="AC139" i="2"/>
  <c r="AC73" i="2"/>
  <c r="AC117" i="2"/>
  <c r="AC59" i="2"/>
  <c r="AC149" i="2"/>
  <c r="AC82" i="2"/>
  <c r="AC52" i="2"/>
  <c r="AC161" i="2"/>
  <c r="AC98" i="2"/>
  <c r="AC77" i="2"/>
  <c r="F210" i="11"/>
  <c r="J209" i="11"/>
  <c r="J210" i="11" s="1"/>
  <c r="H209" i="11"/>
  <c r="H210" i="11" s="1"/>
  <c r="I139" i="11" l="1"/>
  <c r="K139" i="11" s="1"/>
  <c r="I141" i="11"/>
  <c r="K141" i="11" s="1"/>
  <c r="AD77" i="2"/>
  <c r="AD73" i="2"/>
  <c r="AD137" i="2"/>
  <c r="AD201" i="2"/>
  <c r="AD32" i="2"/>
  <c r="AD166" i="2"/>
  <c r="AD53" i="2"/>
  <c r="AD150" i="2"/>
  <c r="AD128" i="2"/>
  <c r="AD156" i="2"/>
  <c r="AD185" i="2"/>
  <c r="AD126" i="2"/>
  <c r="AD20" i="2"/>
  <c r="AD135" i="2"/>
  <c r="AD179" i="2"/>
  <c r="AD168" i="2"/>
  <c r="AD45" i="2"/>
  <c r="AD151" i="2"/>
  <c r="AD194" i="2"/>
  <c r="B87" i="11"/>
  <c r="D86" i="11"/>
  <c r="E86" i="11" s="1"/>
  <c r="AD154" i="2"/>
  <c r="AD125" i="2"/>
  <c r="AD186" i="2"/>
  <c r="AD192" i="2"/>
  <c r="AD190" i="2"/>
  <c r="AD207" i="2"/>
  <c r="N88" i="11"/>
  <c r="O88" i="11" s="1"/>
  <c r="L89" i="11"/>
  <c r="I85" i="11"/>
  <c r="J85" i="11" s="1"/>
  <c r="G86" i="11"/>
  <c r="AD82" i="2"/>
  <c r="AD111" i="2"/>
  <c r="AD134" i="2"/>
  <c r="AD83" i="2"/>
  <c r="AD63" i="2"/>
  <c r="AD106" i="2"/>
  <c r="AD26" i="2"/>
  <c r="AD138" i="2"/>
  <c r="AD113" i="2"/>
  <c r="AD40" i="2"/>
  <c r="AD43" i="2"/>
  <c r="AD42" i="2"/>
  <c r="AD17" i="2"/>
  <c r="AD93" i="2"/>
  <c r="AD74" i="2"/>
  <c r="AD176" i="2"/>
  <c r="AD131" i="2"/>
  <c r="AD158" i="2"/>
  <c r="AD47" i="2"/>
  <c r="AD109" i="2"/>
  <c r="AD155" i="2"/>
  <c r="AD197" i="2"/>
  <c r="AD145" i="2"/>
  <c r="AD24" i="2"/>
  <c r="AD98" i="2"/>
  <c r="AD149" i="2"/>
  <c r="AD139" i="2"/>
  <c r="AD160" i="2"/>
  <c r="AD104" i="2"/>
  <c r="AD209" i="2"/>
  <c r="AD36" i="2"/>
  <c r="AD56" i="2"/>
  <c r="AD100" i="2"/>
  <c r="AD181" i="2"/>
  <c r="AD76" i="2"/>
  <c r="AD91" i="2"/>
  <c r="AD35" i="2"/>
  <c r="AD136" i="2"/>
  <c r="AD193" i="2"/>
  <c r="AD44" i="2"/>
  <c r="AD202" i="2"/>
  <c r="AD21" i="2"/>
  <c r="AD94" i="2"/>
  <c r="AD88" i="2"/>
  <c r="AD210" i="2"/>
  <c r="AD146" i="2"/>
  <c r="AD174" i="2"/>
  <c r="AD89" i="2"/>
  <c r="AD200" i="2"/>
  <c r="AD30" i="2"/>
  <c r="AD191" i="2"/>
  <c r="AD184" i="2"/>
  <c r="AD49" i="2"/>
  <c r="AD142" i="2"/>
  <c r="AD119" i="2"/>
  <c r="AD206" i="2"/>
  <c r="AD127" i="2"/>
  <c r="AD22" i="2"/>
  <c r="AD173" i="2"/>
  <c r="AD116" i="2"/>
  <c r="AD67" i="2"/>
  <c r="AD121" i="2"/>
  <c r="AD95" i="2"/>
  <c r="AD172" i="2"/>
  <c r="AD64" i="2"/>
  <c r="AD159" i="2"/>
  <c r="AD132" i="2"/>
  <c r="AD78" i="2"/>
  <c r="AD18" i="2"/>
  <c r="AD110" i="2"/>
  <c r="AD87" i="2"/>
  <c r="AD108" i="2"/>
  <c r="AD31" i="2"/>
  <c r="AE15" i="2"/>
  <c r="AD161" i="2"/>
  <c r="AD59" i="2"/>
  <c r="AD38" i="2"/>
  <c r="AD124" i="2"/>
  <c r="AD97" i="2"/>
  <c r="AD84" i="2"/>
  <c r="AD16" i="2"/>
  <c r="AD175" i="2"/>
  <c r="AD162" i="2"/>
  <c r="AD57" i="2"/>
  <c r="AD183" i="2"/>
  <c r="AD25" i="2"/>
  <c r="AD165" i="2"/>
  <c r="AD50" i="2"/>
  <c r="AD195" i="2"/>
  <c r="AD147" i="2"/>
  <c r="AD152" i="2"/>
  <c r="AD71" i="2"/>
  <c r="AD69" i="2"/>
  <c r="AD19" i="2"/>
  <c r="AD79" i="2"/>
  <c r="AD80" i="2"/>
  <c r="AD129" i="2"/>
  <c r="AD141" i="2"/>
  <c r="AD148" i="2"/>
  <c r="AD105" i="2"/>
  <c r="AD112" i="2"/>
  <c r="AD199" i="2"/>
  <c r="AD203" i="2"/>
  <c r="AD68" i="2"/>
  <c r="AD60" i="2"/>
  <c r="AD115" i="2"/>
  <c r="AD101" i="2"/>
  <c r="AD198" i="2"/>
  <c r="AD133" i="2"/>
  <c r="AD51" i="2"/>
  <c r="AD37" i="2"/>
  <c r="AD188" i="2"/>
  <c r="AD177" i="2"/>
  <c r="AD144" i="2"/>
  <c r="AD86" i="2"/>
  <c r="AD65" i="2"/>
  <c r="AD96" i="2"/>
  <c r="AD52" i="2"/>
  <c r="AD117" i="2"/>
  <c r="AD189" i="2"/>
  <c r="AD23" i="2"/>
  <c r="AD153" i="2"/>
  <c r="AD46" i="2"/>
  <c r="AD170" i="2"/>
  <c r="AD90" i="2"/>
  <c r="AD178" i="2"/>
  <c r="AD130" i="2"/>
  <c r="AD123" i="2"/>
  <c r="AD143" i="2"/>
  <c r="AD66" i="2"/>
  <c r="AD99" i="2"/>
  <c r="AD92" i="2"/>
  <c r="AD169" i="2"/>
  <c r="AD180" i="2"/>
  <c r="AD118" i="2"/>
  <c r="AD39" i="2"/>
  <c r="AD70" i="2"/>
  <c r="AD48" i="2"/>
  <c r="AF48" i="2" s="1"/>
  <c r="AG48" i="2" s="1"/>
  <c r="AD41" i="2"/>
  <c r="AD61" i="2"/>
  <c r="AD62" i="2"/>
  <c r="AD55" i="2"/>
  <c r="AD102" i="2"/>
  <c r="AD75" i="2"/>
  <c r="AD140" i="2"/>
  <c r="AD167" i="2"/>
  <c r="AD157" i="2"/>
  <c r="AD107" i="2"/>
  <c r="AD120" i="2"/>
  <c r="AD81" i="2"/>
  <c r="AD72" i="2"/>
  <c r="AD208" i="2"/>
  <c r="AD122" i="2"/>
  <c r="AD204" i="2"/>
  <c r="AF204" i="2" s="1"/>
  <c r="AG204" i="2" s="1"/>
  <c r="AD54" i="2"/>
  <c r="AD85" i="2"/>
  <c r="AD58" i="2"/>
  <c r="AD34" i="2"/>
  <c r="AD196" i="2"/>
  <c r="AD171" i="2"/>
  <c r="AD103" i="2"/>
  <c r="AD164" i="2"/>
  <c r="AD33" i="2"/>
  <c r="AD163" i="2"/>
  <c r="AD114" i="2"/>
  <c r="AD187" i="2"/>
  <c r="AD182" i="2"/>
  <c r="AD205" i="2"/>
  <c r="AF153" i="2" l="1"/>
  <c r="AG153" i="2" s="1"/>
  <c r="AH153" i="2" s="1"/>
  <c r="AI153" i="2" s="1"/>
  <c r="AF115" i="2"/>
  <c r="AK115" i="2" s="1"/>
  <c r="AL115" i="2" s="1"/>
  <c r="AM115" i="2" s="1"/>
  <c r="AF34" i="2"/>
  <c r="AK34" i="2" s="1"/>
  <c r="AL34" i="2" s="1"/>
  <c r="AM34" i="2" s="1"/>
  <c r="AF55" i="2"/>
  <c r="AG55" i="2" s="1"/>
  <c r="AH55" i="2" s="1"/>
  <c r="AI55" i="2" s="1"/>
  <c r="AF178" i="2"/>
  <c r="AK178" i="2" s="1"/>
  <c r="AL178" i="2" s="1"/>
  <c r="AM178" i="2" s="1"/>
  <c r="AF51" i="2"/>
  <c r="AK51" i="2" s="1"/>
  <c r="P51" i="2" s="1"/>
  <c r="AF19" i="2"/>
  <c r="AG19" i="2" s="1"/>
  <c r="AH19" i="2" s="1"/>
  <c r="AI19" i="2" s="1"/>
  <c r="AF124" i="2"/>
  <c r="AG124" i="2" s="1"/>
  <c r="AH124" i="2" s="1"/>
  <c r="AI124" i="2" s="1"/>
  <c r="AF147" i="2"/>
  <c r="AG147" i="2" s="1"/>
  <c r="F147" i="2" s="1"/>
  <c r="AF158" i="2"/>
  <c r="AG158" i="2" s="1"/>
  <c r="F158" i="2" s="1"/>
  <c r="AF187" i="2"/>
  <c r="AK187" i="2" s="1"/>
  <c r="AL187" i="2" s="1"/>
  <c r="AM187" i="2" s="1"/>
  <c r="AF25" i="2"/>
  <c r="AG25" i="2" s="1"/>
  <c r="AH25" i="2" s="1"/>
  <c r="AI25" i="2" s="1"/>
  <c r="AF81" i="2"/>
  <c r="AG81" i="2" s="1"/>
  <c r="AH81" i="2" s="1"/>
  <c r="AI81" i="2" s="1"/>
  <c r="AF199" i="2"/>
  <c r="AG199" i="2" s="1"/>
  <c r="AH199" i="2" s="1"/>
  <c r="AI199" i="2" s="1"/>
  <c r="AF180" i="2"/>
  <c r="AG180" i="2" s="1"/>
  <c r="AH180" i="2" s="1"/>
  <c r="AI180" i="2" s="1"/>
  <c r="AF52" i="2"/>
  <c r="AG52" i="2" s="1"/>
  <c r="F52" i="2" s="1"/>
  <c r="AF164" i="2"/>
  <c r="AG164" i="2" s="1"/>
  <c r="AH164" i="2" s="1"/>
  <c r="AI164" i="2" s="1"/>
  <c r="AF167" i="2"/>
  <c r="AK167" i="2" s="1"/>
  <c r="AF66" i="2"/>
  <c r="AK66" i="2" s="1"/>
  <c r="P66" i="2" s="1"/>
  <c r="AF144" i="2"/>
  <c r="AK144" i="2" s="1"/>
  <c r="P144" i="2" s="1"/>
  <c r="AF141" i="2"/>
  <c r="AK141" i="2" s="1"/>
  <c r="AF175" i="2"/>
  <c r="AG175" i="2" s="1"/>
  <c r="AH175" i="2" s="1"/>
  <c r="AI175" i="2" s="1"/>
  <c r="B88" i="11"/>
  <c r="D87" i="11"/>
  <c r="E87" i="11" s="1"/>
  <c r="I86" i="11"/>
  <c r="J86" i="11" s="1"/>
  <c r="G87" i="11"/>
  <c r="N89" i="11"/>
  <c r="O89" i="11" s="1"/>
  <c r="L90" i="11"/>
  <c r="AF135" i="2"/>
  <c r="AG135" i="2" s="1"/>
  <c r="F135" i="2" s="1"/>
  <c r="AF149" i="2"/>
  <c r="AG149" i="2" s="1"/>
  <c r="AH149" i="2" s="1"/>
  <c r="AI149" i="2" s="1"/>
  <c r="AF195" i="2"/>
  <c r="AG195" i="2" s="1"/>
  <c r="F195" i="2" s="1"/>
  <c r="AF136" i="2"/>
  <c r="AK136" i="2" s="1"/>
  <c r="AL136" i="2" s="1"/>
  <c r="AM136" i="2" s="1"/>
  <c r="AF128" i="2"/>
  <c r="AK128" i="2" s="1"/>
  <c r="AL128" i="2" s="1"/>
  <c r="AM128" i="2" s="1"/>
  <c r="AF108" i="2"/>
  <c r="AG108" i="2" s="1"/>
  <c r="F108" i="2" s="1"/>
  <c r="AF85" i="2"/>
  <c r="AG85" i="2" s="1"/>
  <c r="AH85" i="2" s="1"/>
  <c r="AI85" i="2" s="1"/>
  <c r="AF176" i="2"/>
  <c r="AG176" i="2" s="1"/>
  <c r="AH176" i="2" s="1"/>
  <c r="AI176" i="2" s="1"/>
  <c r="AF170" i="2"/>
  <c r="AK170" i="2" s="1"/>
  <c r="P170" i="2" s="1"/>
  <c r="AF185" i="2"/>
  <c r="AK185" i="2" s="1"/>
  <c r="AL185" i="2" s="1"/>
  <c r="AM185" i="2" s="1"/>
  <c r="AF93" i="2"/>
  <c r="AK93" i="2" s="1"/>
  <c r="P93" i="2" s="1"/>
  <c r="AF90" i="2"/>
  <c r="AG90" i="2" s="1"/>
  <c r="F90" i="2" s="1"/>
  <c r="AF38" i="2"/>
  <c r="AK38" i="2" s="1"/>
  <c r="P38" i="2" s="1"/>
  <c r="AF42" i="2"/>
  <c r="AK42" i="2" s="1"/>
  <c r="AL42" i="2" s="1"/>
  <c r="AM42" i="2" s="1"/>
  <c r="AF92" i="2"/>
  <c r="AK92" i="2" s="1"/>
  <c r="P92" i="2" s="1"/>
  <c r="AF137" i="2"/>
  <c r="AG137" i="2" s="1"/>
  <c r="AF65" i="2"/>
  <c r="AG65" i="2" s="1"/>
  <c r="F65" i="2" s="1"/>
  <c r="AF179" i="2"/>
  <c r="AG179" i="2" s="1"/>
  <c r="AH179" i="2" s="1"/>
  <c r="AI179" i="2" s="1"/>
  <c r="AF84" i="2"/>
  <c r="AG84" i="2" s="1"/>
  <c r="F84" i="2" s="1"/>
  <c r="AF138" i="2"/>
  <c r="AK138" i="2" s="1"/>
  <c r="P138" i="2" s="1"/>
  <c r="AF33" i="2"/>
  <c r="AK33" i="2" s="1"/>
  <c r="P33" i="2" s="1"/>
  <c r="AF54" i="2"/>
  <c r="AG54" i="2" s="1"/>
  <c r="AH54" i="2" s="1"/>
  <c r="AI54" i="2" s="1"/>
  <c r="AF86" i="2"/>
  <c r="AK86" i="2" s="1"/>
  <c r="P86" i="2" s="1"/>
  <c r="AF162" i="2"/>
  <c r="AG162" i="2" s="1"/>
  <c r="AH162" i="2" s="1"/>
  <c r="AI162" i="2" s="1"/>
  <c r="AF95" i="2"/>
  <c r="AK95" i="2" s="1"/>
  <c r="AL95" i="2" s="1"/>
  <c r="AM95" i="2" s="1"/>
  <c r="AF209" i="2"/>
  <c r="AK209" i="2" s="1"/>
  <c r="AF197" i="2"/>
  <c r="AK197" i="2" s="1"/>
  <c r="P197" i="2" s="1"/>
  <c r="AF201" i="2"/>
  <c r="AK201" i="2" s="1"/>
  <c r="AL201" i="2" s="1"/>
  <c r="AM201" i="2" s="1"/>
  <c r="AF75" i="2"/>
  <c r="AK75" i="2" s="1"/>
  <c r="P75" i="2" s="1"/>
  <c r="AF166" i="2"/>
  <c r="AG166" i="2" s="1"/>
  <c r="F166" i="2" s="1"/>
  <c r="AF106" i="2"/>
  <c r="AK106" i="2" s="1"/>
  <c r="P106" i="2" s="1"/>
  <c r="AF45" i="2"/>
  <c r="AG45" i="2" s="1"/>
  <c r="AH45" i="2" s="1"/>
  <c r="AI45" i="2" s="1"/>
  <c r="AF122" i="2"/>
  <c r="AK122" i="2" s="1"/>
  <c r="P122" i="2" s="1"/>
  <c r="AF62" i="2"/>
  <c r="AG62" i="2" s="1"/>
  <c r="AH62" i="2" s="1"/>
  <c r="AI62" i="2" s="1"/>
  <c r="AF169" i="2"/>
  <c r="AK169" i="2" s="1"/>
  <c r="P169" i="2" s="1"/>
  <c r="AF163" i="2"/>
  <c r="AK163" i="2" s="1"/>
  <c r="AL163" i="2" s="1"/>
  <c r="AM163" i="2" s="1"/>
  <c r="AF171" i="2"/>
  <c r="AG171" i="2" s="1"/>
  <c r="AH171" i="2" s="1"/>
  <c r="AI171" i="2" s="1"/>
  <c r="AF208" i="2"/>
  <c r="AK208" i="2" s="1"/>
  <c r="P208" i="2" s="1"/>
  <c r="AF107" i="2"/>
  <c r="AG107" i="2" s="1"/>
  <c r="AH107" i="2" s="1"/>
  <c r="AI107" i="2" s="1"/>
  <c r="AF61" i="2"/>
  <c r="AG61" i="2" s="1"/>
  <c r="AH61" i="2" s="1"/>
  <c r="AI61" i="2" s="1"/>
  <c r="AF39" i="2"/>
  <c r="AK39" i="2" s="1"/>
  <c r="P39" i="2" s="1"/>
  <c r="AF123" i="2"/>
  <c r="AG123" i="2" s="1"/>
  <c r="F123" i="2" s="1"/>
  <c r="AF189" i="2"/>
  <c r="AG189" i="2" s="1"/>
  <c r="F189" i="2" s="1"/>
  <c r="AF188" i="2"/>
  <c r="AK188" i="2" s="1"/>
  <c r="P188" i="2" s="1"/>
  <c r="AF198" i="2"/>
  <c r="AK198" i="2" s="1"/>
  <c r="P198" i="2" s="1"/>
  <c r="AF68" i="2"/>
  <c r="AG68" i="2" s="1"/>
  <c r="AH68" i="2" s="1"/>
  <c r="AI68" i="2" s="1"/>
  <c r="AF105" i="2"/>
  <c r="AG105" i="2" s="1"/>
  <c r="F105" i="2" s="1"/>
  <c r="AF64" i="2"/>
  <c r="AG64" i="2" s="1"/>
  <c r="AH64" i="2" s="1"/>
  <c r="AI64" i="2" s="1"/>
  <c r="AF127" i="2"/>
  <c r="AG127" i="2" s="1"/>
  <c r="AH127" i="2" s="1"/>
  <c r="AI127" i="2" s="1"/>
  <c r="AF98" i="2"/>
  <c r="AG98" i="2" s="1"/>
  <c r="F98" i="2" s="1"/>
  <c r="AF80" i="2"/>
  <c r="AG80" i="2" s="1"/>
  <c r="AH80" i="2" s="1"/>
  <c r="AI80" i="2" s="1"/>
  <c r="AF71" i="2"/>
  <c r="AK71" i="2" s="1"/>
  <c r="P71" i="2" s="1"/>
  <c r="AF50" i="2"/>
  <c r="AK50" i="2" s="1"/>
  <c r="P50" i="2" s="1"/>
  <c r="AF57" i="2"/>
  <c r="AK57" i="2" s="1"/>
  <c r="P57" i="2" s="1"/>
  <c r="AF78" i="2"/>
  <c r="AK78" i="2" s="1"/>
  <c r="P78" i="2" s="1"/>
  <c r="AF172" i="2"/>
  <c r="AG172" i="2" s="1"/>
  <c r="AH172" i="2" s="1"/>
  <c r="AI172" i="2" s="1"/>
  <c r="AF159" i="2"/>
  <c r="AG159" i="2" s="1"/>
  <c r="F159" i="2" s="1"/>
  <c r="AF121" i="2"/>
  <c r="AG121" i="2" s="1"/>
  <c r="F121" i="2" s="1"/>
  <c r="AF142" i="2"/>
  <c r="AK142" i="2" s="1"/>
  <c r="AL142" i="2" s="1"/>
  <c r="AM142" i="2" s="1"/>
  <c r="AF146" i="2"/>
  <c r="AG146" i="2" s="1"/>
  <c r="AH146" i="2" s="1"/>
  <c r="AI146" i="2" s="1"/>
  <c r="AF181" i="2"/>
  <c r="AK181" i="2" s="1"/>
  <c r="P181" i="2" s="1"/>
  <c r="AF200" i="2"/>
  <c r="AK200" i="2" s="1"/>
  <c r="AL200" i="2" s="1"/>
  <c r="AM200" i="2" s="1"/>
  <c r="AF58" i="2"/>
  <c r="AG58" i="2" s="1"/>
  <c r="F58" i="2" s="1"/>
  <c r="AF70" i="2"/>
  <c r="AK70" i="2" s="1"/>
  <c r="AL70" i="2" s="1"/>
  <c r="AM70" i="2" s="1"/>
  <c r="AF73" i="2"/>
  <c r="AK73" i="2" s="1"/>
  <c r="AL73" i="2" s="1"/>
  <c r="AM73" i="2" s="1"/>
  <c r="AF20" i="2"/>
  <c r="AG20" i="2" s="1"/>
  <c r="F20" i="2" s="1"/>
  <c r="AF82" i="2"/>
  <c r="AK82" i="2" s="1"/>
  <c r="P82" i="2" s="1"/>
  <c r="AF109" i="2"/>
  <c r="AG109" i="2" s="1"/>
  <c r="F109" i="2" s="1"/>
  <c r="AF154" i="2"/>
  <c r="AK154" i="2" s="1"/>
  <c r="P154" i="2" s="1"/>
  <c r="AF120" i="2"/>
  <c r="AG120" i="2" s="1"/>
  <c r="AH120" i="2" s="1"/>
  <c r="AI120" i="2" s="1"/>
  <c r="AF83" i="2"/>
  <c r="AK83" i="2" s="1"/>
  <c r="AL83" i="2" s="1"/>
  <c r="AM83" i="2" s="1"/>
  <c r="AF111" i="2"/>
  <c r="AK111" i="2" s="1"/>
  <c r="P111" i="2" s="1"/>
  <c r="AF43" i="2"/>
  <c r="AK43" i="2" s="1"/>
  <c r="AL43" i="2" s="1"/>
  <c r="AM43" i="2" s="1"/>
  <c r="AF205" i="2"/>
  <c r="AG205" i="2" s="1"/>
  <c r="F205" i="2" s="1"/>
  <c r="AF192" i="2"/>
  <c r="AK192" i="2" s="1"/>
  <c r="AL192" i="2" s="1"/>
  <c r="AM192" i="2" s="1"/>
  <c r="AF193" i="2"/>
  <c r="AG193" i="2" s="1"/>
  <c r="AH193" i="2" s="1"/>
  <c r="AI193" i="2" s="1"/>
  <c r="AF182" i="2"/>
  <c r="AK182" i="2" s="1"/>
  <c r="P182" i="2" s="1"/>
  <c r="AF196" i="2"/>
  <c r="AG196" i="2" s="1"/>
  <c r="F196" i="2" s="1"/>
  <c r="AF72" i="2"/>
  <c r="AK72" i="2" s="1"/>
  <c r="AL72" i="2" s="1"/>
  <c r="AM72" i="2" s="1"/>
  <c r="AF157" i="2"/>
  <c r="AK157" i="2" s="1"/>
  <c r="AL157" i="2" s="1"/>
  <c r="AM157" i="2" s="1"/>
  <c r="AF102" i="2"/>
  <c r="AK102" i="2" s="1"/>
  <c r="P102" i="2" s="1"/>
  <c r="AF41" i="2"/>
  <c r="AK41" i="2" s="1"/>
  <c r="P41" i="2" s="1"/>
  <c r="AF118" i="2"/>
  <c r="AK118" i="2" s="1"/>
  <c r="AL118" i="2" s="1"/>
  <c r="AM118" i="2" s="1"/>
  <c r="AF99" i="2"/>
  <c r="AG99" i="2" s="1"/>
  <c r="F99" i="2" s="1"/>
  <c r="AF130" i="2"/>
  <c r="AK130" i="2" s="1"/>
  <c r="P130" i="2" s="1"/>
  <c r="AF117" i="2"/>
  <c r="AK117" i="2" s="1"/>
  <c r="P117" i="2" s="1"/>
  <c r="AF37" i="2"/>
  <c r="AK37" i="2" s="1"/>
  <c r="P37" i="2" s="1"/>
  <c r="AF101" i="2"/>
  <c r="AK101" i="2" s="1"/>
  <c r="AF203" i="2"/>
  <c r="AG203" i="2" s="1"/>
  <c r="F203" i="2" s="1"/>
  <c r="AF148" i="2"/>
  <c r="AG148" i="2" s="1"/>
  <c r="F148" i="2" s="1"/>
  <c r="AF79" i="2"/>
  <c r="AG79" i="2" s="1"/>
  <c r="F79" i="2" s="1"/>
  <c r="AF152" i="2"/>
  <c r="AG152" i="2" s="1"/>
  <c r="AH152" i="2" s="1"/>
  <c r="AI152" i="2" s="1"/>
  <c r="AF97" i="2"/>
  <c r="AG97" i="2" s="1"/>
  <c r="AH97" i="2" s="1"/>
  <c r="AI97" i="2" s="1"/>
  <c r="AF161" i="2"/>
  <c r="AK161" i="2" s="1"/>
  <c r="AL161" i="2" s="1"/>
  <c r="AM161" i="2" s="1"/>
  <c r="AF87" i="2"/>
  <c r="AG87" i="2" s="1"/>
  <c r="F87" i="2" s="1"/>
  <c r="AF132" i="2"/>
  <c r="AK132" i="2" s="1"/>
  <c r="AL132" i="2" s="1"/>
  <c r="AM132" i="2" s="1"/>
  <c r="AF173" i="2"/>
  <c r="AG173" i="2" s="1"/>
  <c r="F173" i="2" s="1"/>
  <c r="AF119" i="2"/>
  <c r="AK119" i="2" s="1"/>
  <c r="AL119" i="2" s="1"/>
  <c r="AM119" i="2" s="1"/>
  <c r="AF191" i="2"/>
  <c r="AG191" i="2" s="1"/>
  <c r="F191" i="2" s="1"/>
  <c r="AF174" i="2"/>
  <c r="AG174" i="2" s="1"/>
  <c r="AH174" i="2" s="1"/>
  <c r="AI174" i="2" s="1"/>
  <c r="AF94" i="2"/>
  <c r="AG94" i="2" s="1"/>
  <c r="F94" i="2" s="1"/>
  <c r="AF76" i="2"/>
  <c r="AG76" i="2" s="1"/>
  <c r="AH76" i="2" s="1"/>
  <c r="AI76" i="2" s="1"/>
  <c r="AF36" i="2"/>
  <c r="AG36" i="2" s="1"/>
  <c r="F36" i="2" s="1"/>
  <c r="AF139" i="2"/>
  <c r="AG139" i="2" s="1"/>
  <c r="F139" i="2" s="1"/>
  <c r="AF194" i="2"/>
  <c r="AG194" i="2" s="1"/>
  <c r="AF67" i="2"/>
  <c r="AG67" i="2" s="1"/>
  <c r="AF190" i="2"/>
  <c r="AK190" i="2" s="1"/>
  <c r="AL190" i="2" s="1"/>
  <c r="AM190" i="2" s="1"/>
  <c r="AF145" i="2"/>
  <c r="AK145" i="2" s="1"/>
  <c r="P145" i="2" s="1"/>
  <c r="AF207" i="2"/>
  <c r="AG207" i="2" s="1"/>
  <c r="AH207" i="2" s="1"/>
  <c r="AI207" i="2" s="1"/>
  <c r="AF151" i="2"/>
  <c r="AK151" i="2" s="1"/>
  <c r="AL151" i="2" s="1"/>
  <c r="AM151" i="2" s="1"/>
  <c r="AF165" i="2"/>
  <c r="AK165" i="2" s="1"/>
  <c r="P165" i="2" s="1"/>
  <c r="AF113" i="2"/>
  <c r="AK113" i="2" s="1"/>
  <c r="AL113" i="2" s="1"/>
  <c r="AM113" i="2" s="1"/>
  <c r="AF168" i="2"/>
  <c r="AG168" i="2" s="1"/>
  <c r="AH168" i="2" s="1"/>
  <c r="AI168" i="2" s="1"/>
  <c r="AF46" i="2"/>
  <c r="AK46" i="2" s="1"/>
  <c r="P46" i="2" s="1"/>
  <c r="AF125" i="2"/>
  <c r="AK125" i="2" s="1"/>
  <c r="P125" i="2" s="1"/>
  <c r="AF131" i="2"/>
  <c r="AG131" i="2" s="1"/>
  <c r="F131" i="2" s="1"/>
  <c r="AF134" i="2"/>
  <c r="AK134" i="2" s="1"/>
  <c r="AL134" i="2" s="1"/>
  <c r="AM134" i="2" s="1"/>
  <c r="AF23" i="2"/>
  <c r="AG23" i="2" s="1"/>
  <c r="F23" i="2" s="1"/>
  <c r="AF96" i="2"/>
  <c r="AK96" i="2" s="1"/>
  <c r="AL96" i="2" s="1"/>
  <c r="AM96" i="2" s="1"/>
  <c r="AF177" i="2"/>
  <c r="AK177" i="2" s="1"/>
  <c r="P177" i="2" s="1"/>
  <c r="AF133" i="2"/>
  <c r="AK133" i="2" s="1"/>
  <c r="P133" i="2" s="1"/>
  <c r="AF112" i="2"/>
  <c r="AG112" i="2" s="1"/>
  <c r="F112" i="2" s="1"/>
  <c r="AF129" i="2"/>
  <c r="AK129" i="2" s="1"/>
  <c r="AL129" i="2" s="1"/>
  <c r="AM129" i="2" s="1"/>
  <c r="AF183" i="2"/>
  <c r="AG183" i="2" s="1"/>
  <c r="AH183" i="2" s="1"/>
  <c r="AI183" i="2" s="1"/>
  <c r="AF16" i="2"/>
  <c r="AK16" i="2" s="1"/>
  <c r="AL16" i="2" s="1"/>
  <c r="AM16" i="2" s="1"/>
  <c r="AF31" i="2"/>
  <c r="AG31" i="2" s="1"/>
  <c r="F31" i="2" s="1"/>
  <c r="AF18" i="2"/>
  <c r="AK18" i="2" s="1"/>
  <c r="AL18" i="2" s="1"/>
  <c r="AM18" i="2" s="1"/>
  <c r="AF202" i="2"/>
  <c r="AK202" i="2" s="1"/>
  <c r="AL202" i="2" s="1"/>
  <c r="AM202" i="2" s="1"/>
  <c r="AF35" i="2"/>
  <c r="AG35" i="2" s="1"/>
  <c r="AH35" i="2" s="1"/>
  <c r="AI35" i="2" s="1"/>
  <c r="AF100" i="2"/>
  <c r="AK100" i="2" s="1"/>
  <c r="AL100" i="2" s="1"/>
  <c r="AM100" i="2" s="1"/>
  <c r="AF59" i="2"/>
  <c r="AK59" i="2" s="1"/>
  <c r="P59" i="2" s="1"/>
  <c r="AF116" i="2"/>
  <c r="AK116" i="2" s="1"/>
  <c r="AL116" i="2" s="1"/>
  <c r="AM116" i="2" s="1"/>
  <c r="AF206" i="2"/>
  <c r="AK206" i="2" s="1"/>
  <c r="P206" i="2" s="1"/>
  <c r="AF184" i="2"/>
  <c r="AG184" i="2" s="1"/>
  <c r="F184" i="2" s="1"/>
  <c r="AF89" i="2"/>
  <c r="AK89" i="2" s="1"/>
  <c r="P89" i="2" s="1"/>
  <c r="AF88" i="2"/>
  <c r="AK88" i="2" s="1"/>
  <c r="AF44" i="2"/>
  <c r="AK44" i="2" s="1"/>
  <c r="P44" i="2" s="1"/>
  <c r="AF91" i="2"/>
  <c r="AK91" i="2" s="1"/>
  <c r="P91" i="2" s="1"/>
  <c r="AF56" i="2"/>
  <c r="AG56" i="2" s="1"/>
  <c r="AH56" i="2" s="1"/>
  <c r="AI56" i="2" s="1"/>
  <c r="AF160" i="2"/>
  <c r="AG160" i="2" s="1"/>
  <c r="AH160" i="2" s="1"/>
  <c r="AI160" i="2" s="1"/>
  <c r="AF24" i="2"/>
  <c r="AG24" i="2" s="1"/>
  <c r="F24" i="2" s="1"/>
  <c r="AF110" i="2"/>
  <c r="AK110" i="2" s="1"/>
  <c r="AL110" i="2" s="1"/>
  <c r="AM110" i="2" s="1"/>
  <c r="AF22" i="2"/>
  <c r="AK22" i="2" s="1"/>
  <c r="P22" i="2" s="1"/>
  <c r="AF30" i="2"/>
  <c r="AG30" i="2" s="1"/>
  <c r="F30" i="2" s="1"/>
  <c r="AF21" i="2"/>
  <c r="AK21" i="2" s="1"/>
  <c r="AL21" i="2" s="1"/>
  <c r="AM21" i="2" s="1"/>
  <c r="AF126" i="2"/>
  <c r="AG126" i="2" s="1"/>
  <c r="AF49" i="2"/>
  <c r="AK49" i="2" s="1"/>
  <c r="P49" i="2" s="1"/>
  <c r="AF77" i="2"/>
  <c r="AG77" i="2" s="1"/>
  <c r="AH77" i="2" s="1"/>
  <c r="AI77" i="2" s="1"/>
  <c r="AF60" i="2"/>
  <c r="AK60" i="2" s="1"/>
  <c r="P60" i="2" s="1"/>
  <c r="AF140" i="2"/>
  <c r="AK140" i="2" s="1"/>
  <c r="AL140" i="2" s="1"/>
  <c r="AM140" i="2" s="1"/>
  <c r="AF156" i="2"/>
  <c r="AK156" i="2" s="1"/>
  <c r="AL156" i="2" s="1"/>
  <c r="AM156" i="2" s="1"/>
  <c r="AF150" i="2"/>
  <c r="AK150" i="2" s="1"/>
  <c r="P150" i="2" s="1"/>
  <c r="AF104" i="2"/>
  <c r="AK104" i="2" s="1"/>
  <c r="P104" i="2" s="1"/>
  <c r="AF143" i="2"/>
  <c r="AK143" i="2" s="1"/>
  <c r="AL143" i="2" s="1"/>
  <c r="AM143" i="2" s="1"/>
  <c r="AF63" i="2"/>
  <c r="AK63" i="2" s="1"/>
  <c r="AL63" i="2" s="1"/>
  <c r="AM63" i="2" s="1"/>
  <c r="AF40" i="2"/>
  <c r="AK40" i="2" s="1"/>
  <c r="P40" i="2" s="1"/>
  <c r="AF186" i="2"/>
  <c r="AK186" i="2" s="1"/>
  <c r="AL186" i="2" s="1"/>
  <c r="AM186" i="2" s="1"/>
  <c r="AF32" i="2"/>
  <c r="AG32" i="2" s="1"/>
  <c r="AH32" i="2" s="1"/>
  <c r="AI32" i="2" s="1"/>
  <c r="AF26" i="2"/>
  <c r="AK26" i="2" s="1"/>
  <c r="AL26" i="2" s="1"/>
  <c r="AM26" i="2" s="1"/>
  <c r="AF69" i="2"/>
  <c r="AG69" i="2" s="1"/>
  <c r="F69" i="2" s="1"/>
  <c r="AF103" i="2"/>
  <c r="AK103" i="2" s="1"/>
  <c r="P103" i="2" s="1"/>
  <c r="AF47" i="2"/>
  <c r="AK47" i="2" s="1"/>
  <c r="P47" i="2" s="1"/>
  <c r="AF210" i="2"/>
  <c r="AK210" i="2" s="1"/>
  <c r="AL210" i="2" s="1"/>
  <c r="AM210" i="2" s="1"/>
  <c r="AF53" i="2"/>
  <c r="AG53" i="2" s="1"/>
  <c r="F53" i="2" s="1"/>
  <c r="AF114" i="2"/>
  <c r="AG114" i="2" s="1"/>
  <c r="F114" i="2" s="1"/>
  <c r="AF74" i="2"/>
  <c r="AG74" i="2" s="1"/>
  <c r="AH74" i="2" s="1"/>
  <c r="AI74" i="2" s="1"/>
  <c r="AF155" i="2"/>
  <c r="AG155" i="2" s="1"/>
  <c r="F155" i="2" s="1"/>
  <c r="AF17" i="2"/>
  <c r="AK17" i="2" s="1"/>
  <c r="P17" i="2" s="1"/>
  <c r="AK204" i="2"/>
  <c r="P204" i="2" s="1"/>
  <c r="AK48" i="2"/>
  <c r="AL48" i="2" s="1"/>
  <c r="AM48" i="2" s="1"/>
  <c r="F204" i="2"/>
  <c r="AH204" i="2"/>
  <c r="AI204" i="2" s="1"/>
  <c r="AH48" i="2"/>
  <c r="AI48" i="2" s="1"/>
  <c r="F48" i="2"/>
  <c r="P115" i="2" l="1"/>
  <c r="R115" i="2" s="1"/>
  <c r="AG115" i="2"/>
  <c r="AH115" i="2" s="1"/>
  <c r="AI115" i="2" s="1"/>
  <c r="F153" i="2"/>
  <c r="D153" i="2" s="1"/>
  <c r="AK153" i="2"/>
  <c r="P153" i="2" s="1"/>
  <c r="N153" i="2" s="1"/>
  <c r="AG178" i="2"/>
  <c r="AH178" i="2" s="1"/>
  <c r="AI178" i="2" s="1"/>
  <c r="P178" i="2"/>
  <c r="N178" i="2" s="1"/>
  <c r="AG34" i="2"/>
  <c r="AH34" i="2" s="1"/>
  <c r="AI34" i="2" s="1"/>
  <c r="F55" i="2"/>
  <c r="L55" i="2" s="1"/>
  <c r="AJ55" i="2" s="1"/>
  <c r="J55" i="2" s="1"/>
  <c r="AK55" i="2"/>
  <c r="P55" i="2" s="1"/>
  <c r="N55" i="2" s="1"/>
  <c r="AL51" i="2"/>
  <c r="AM51" i="2" s="1"/>
  <c r="P34" i="2"/>
  <c r="O34" i="2" s="1"/>
  <c r="AK19" i="2"/>
  <c r="AL19" i="2" s="1"/>
  <c r="AM19" i="2" s="1"/>
  <c r="AH158" i="2"/>
  <c r="AI158" i="2" s="1"/>
  <c r="D158" i="2" s="1"/>
  <c r="AK124" i="2"/>
  <c r="P124" i="2" s="1"/>
  <c r="S124" i="2" s="1"/>
  <c r="AG51" i="2"/>
  <c r="F51" i="2" s="1"/>
  <c r="L51" i="2" s="1"/>
  <c r="F124" i="2"/>
  <c r="L124" i="2" s="1"/>
  <c r="AJ124" i="2" s="1"/>
  <c r="J124" i="2" s="1"/>
  <c r="F19" i="2"/>
  <c r="C9" i="10" s="1"/>
  <c r="AK62" i="2"/>
  <c r="AL62" i="2" s="1"/>
  <c r="AM62" i="2" s="1"/>
  <c r="AK199" i="2"/>
  <c r="P199" i="2" s="1"/>
  <c r="S199" i="2" s="1"/>
  <c r="AK135" i="2"/>
  <c r="P135" i="2" s="1"/>
  <c r="R135" i="2" s="1"/>
  <c r="AG66" i="2"/>
  <c r="F66" i="2" s="1"/>
  <c r="L66" i="2" s="1"/>
  <c r="AJ66" i="2" s="1"/>
  <c r="J66" i="2" s="1"/>
  <c r="AK81" i="2"/>
  <c r="P81" i="2" s="1"/>
  <c r="S81" i="2" s="1"/>
  <c r="F81" i="2"/>
  <c r="D81" i="2" s="1"/>
  <c r="AK147" i="2"/>
  <c r="AL147" i="2" s="1"/>
  <c r="AM147" i="2" s="1"/>
  <c r="AH147" i="2"/>
  <c r="AI147" i="2" s="1"/>
  <c r="D147" i="2" s="1"/>
  <c r="AH52" i="2"/>
  <c r="AI52" i="2" s="1"/>
  <c r="H52" i="2" s="1"/>
  <c r="AK52" i="2"/>
  <c r="P52" i="2" s="1"/>
  <c r="N52" i="2" s="1"/>
  <c r="AK180" i="2"/>
  <c r="P180" i="2" s="1"/>
  <c r="AN180" i="2" s="1"/>
  <c r="F164" i="2"/>
  <c r="H164" i="2" s="1"/>
  <c r="F199" i="2"/>
  <c r="H199" i="2" s="1"/>
  <c r="AG144" i="2"/>
  <c r="AH144" i="2" s="1"/>
  <c r="AI144" i="2" s="1"/>
  <c r="AK164" i="2"/>
  <c r="P164" i="2" s="1"/>
  <c r="S164" i="2" s="1"/>
  <c r="AG187" i="2"/>
  <c r="AH187" i="2" s="1"/>
  <c r="AI187" i="2" s="1"/>
  <c r="AL66" i="2"/>
  <c r="AM66" i="2" s="1"/>
  <c r="AG167" i="2"/>
  <c r="AH167" i="2" s="1"/>
  <c r="AI167" i="2" s="1"/>
  <c r="F180" i="2"/>
  <c r="D180" i="2" s="1"/>
  <c r="AK158" i="2"/>
  <c r="AL158" i="2" s="1"/>
  <c r="AM158" i="2" s="1"/>
  <c r="P187" i="2"/>
  <c r="Q187" i="2" s="1"/>
  <c r="AK25" i="2"/>
  <c r="AL25" i="2" s="1"/>
  <c r="AM25" i="2" s="1"/>
  <c r="F25" i="2"/>
  <c r="H25" i="2" s="1"/>
  <c r="AG141" i="2"/>
  <c r="F141" i="2" s="1"/>
  <c r="F175" i="2"/>
  <c r="D175" i="2" s="1"/>
  <c r="AL144" i="2"/>
  <c r="AM144" i="2" s="1"/>
  <c r="AK68" i="2"/>
  <c r="P68" i="2" s="1"/>
  <c r="N68" i="2" s="1"/>
  <c r="AK175" i="2"/>
  <c r="AL175" i="2" s="1"/>
  <c r="AM175" i="2" s="1"/>
  <c r="AH135" i="2"/>
  <c r="AI135" i="2" s="1"/>
  <c r="H135" i="2" s="1"/>
  <c r="AK84" i="2"/>
  <c r="P84" i="2" s="1"/>
  <c r="S84" i="2" s="1"/>
  <c r="AN84" i="2" s="1"/>
  <c r="R84" i="2" s="1"/>
  <c r="AL92" i="2"/>
  <c r="AM92" i="2" s="1"/>
  <c r="F85" i="2"/>
  <c r="D85" i="2" s="1"/>
  <c r="AG86" i="2"/>
  <c r="F86" i="2" s="1"/>
  <c r="L86" i="2" s="1"/>
  <c r="P185" i="2"/>
  <c r="S185" i="2" s="1"/>
  <c r="AL93" i="2"/>
  <c r="AM93" i="2" s="1"/>
  <c r="F35" i="2"/>
  <c r="H35" i="2" s="1"/>
  <c r="AH108" i="2"/>
  <c r="AI108" i="2" s="1"/>
  <c r="H108" i="2" s="1"/>
  <c r="AL38" i="2"/>
  <c r="AM38" i="2" s="1"/>
  <c r="F62" i="2"/>
  <c r="D62" i="2" s="1"/>
  <c r="F54" i="2"/>
  <c r="D54" i="2" s="1"/>
  <c r="F149" i="2"/>
  <c r="H149" i="2" s="1"/>
  <c r="AL47" i="2"/>
  <c r="AM47" i="2" s="1"/>
  <c r="AH166" i="2"/>
  <c r="AI166" i="2" s="1"/>
  <c r="H166" i="2" s="1"/>
  <c r="AK108" i="2"/>
  <c r="AL108" i="2" s="1"/>
  <c r="AM108" i="2" s="1"/>
  <c r="B89" i="11"/>
  <c r="D88" i="11"/>
  <c r="E88" i="11" s="1"/>
  <c r="G88" i="11"/>
  <c r="I87" i="11"/>
  <c r="J87" i="11" s="1"/>
  <c r="AL103" i="2"/>
  <c r="AM103" i="2" s="1"/>
  <c r="AH195" i="2"/>
  <c r="AI195" i="2" s="1"/>
  <c r="D195" i="2" s="1"/>
  <c r="P186" i="2"/>
  <c r="N186" i="2" s="1"/>
  <c r="AL60" i="2"/>
  <c r="AM60" i="2" s="1"/>
  <c r="AH84" i="2"/>
  <c r="AI84" i="2" s="1"/>
  <c r="D84" i="2" s="1"/>
  <c r="AL86" i="2"/>
  <c r="AM86" i="2" s="1"/>
  <c r="AK149" i="2"/>
  <c r="P149" i="2" s="1"/>
  <c r="N149" i="2" s="1"/>
  <c r="AG93" i="2"/>
  <c r="AH93" i="2" s="1"/>
  <c r="AI93" i="2" s="1"/>
  <c r="N90" i="11"/>
  <c r="O90" i="11" s="1"/>
  <c r="L91" i="11"/>
  <c r="AH90" i="2"/>
  <c r="AI90" i="2" s="1"/>
  <c r="D90" i="2" s="1"/>
  <c r="AH139" i="2"/>
  <c r="AI139" i="2" s="1"/>
  <c r="D139" i="2" s="1"/>
  <c r="AL177" i="2"/>
  <c r="AM177" i="2" s="1"/>
  <c r="AL104" i="2"/>
  <c r="AM104" i="2" s="1"/>
  <c r="P70" i="2"/>
  <c r="O70" i="2" s="1"/>
  <c r="AH114" i="2"/>
  <c r="AI114" i="2" s="1"/>
  <c r="D114" i="2" s="1"/>
  <c r="AG71" i="2"/>
  <c r="AH71" i="2" s="1"/>
  <c r="AI71" i="2" s="1"/>
  <c r="AK205" i="2"/>
  <c r="AL205" i="2" s="1"/>
  <c r="AM205" i="2" s="1"/>
  <c r="AG103" i="2"/>
  <c r="AH103" i="2" s="1"/>
  <c r="AI103" i="2" s="1"/>
  <c r="AG163" i="2"/>
  <c r="AH163" i="2" s="1"/>
  <c r="AI163" i="2" s="1"/>
  <c r="AK172" i="2"/>
  <c r="P172" i="2" s="1"/>
  <c r="AN172" i="2" s="1"/>
  <c r="F193" i="2"/>
  <c r="L193" i="2" s="1"/>
  <c r="AJ193" i="2" s="1"/>
  <c r="J193" i="2" s="1"/>
  <c r="AG136" i="2"/>
  <c r="AH136" i="2" s="1"/>
  <c r="AI136" i="2" s="1"/>
  <c r="AL71" i="2"/>
  <c r="AM71" i="2" s="1"/>
  <c r="P136" i="2"/>
  <c r="O136" i="2" s="1"/>
  <c r="F172" i="2"/>
  <c r="H172" i="2" s="1"/>
  <c r="AH131" i="2"/>
  <c r="AI131" i="2" s="1"/>
  <c r="H131" i="2" s="1"/>
  <c r="F146" i="2"/>
  <c r="D146" i="2" s="1"/>
  <c r="P113" i="2"/>
  <c r="N113" i="2" s="1"/>
  <c r="AG201" i="2"/>
  <c r="AH201" i="2" s="1"/>
  <c r="AI201" i="2" s="1"/>
  <c r="AK146" i="2"/>
  <c r="AL146" i="2" s="1"/>
  <c r="AM146" i="2" s="1"/>
  <c r="AG132" i="2"/>
  <c r="AH132" i="2" s="1"/>
  <c r="AI132" i="2" s="1"/>
  <c r="AK45" i="2"/>
  <c r="P45" i="2" s="1"/>
  <c r="S45" i="2" s="1"/>
  <c r="AN45" i="2" s="1"/>
  <c r="R45" i="2" s="1"/>
  <c r="F61" i="2"/>
  <c r="H61" i="2" s="1"/>
  <c r="F45" i="2"/>
  <c r="H45" i="2" s="1"/>
  <c r="F152" i="2"/>
  <c r="L152" i="2" s="1"/>
  <c r="AJ152" i="2" s="1"/>
  <c r="J152" i="2" s="1"/>
  <c r="F174" i="2"/>
  <c r="D174" i="2" s="1"/>
  <c r="AL138" i="2"/>
  <c r="AM138" i="2" s="1"/>
  <c r="AG157" i="2"/>
  <c r="AH157" i="2" s="1"/>
  <c r="AI157" i="2" s="1"/>
  <c r="AL111" i="2"/>
  <c r="AM111" i="2" s="1"/>
  <c r="AK174" i="2"/>
  <c r="AL174" i="2" s="1"/>
  <c r="AM174" i="2" s="1"/>
  <c r="AK176" i="2"/>
  <c r="AL176" i="2" s="1"/>
  <c r="AM176" i="2" s="1"/>
  <c r="AK137" i="2"/>
  <c r="AL137" i="2" s="1"/>
  <c r="AM137" i="2" s="1"/>
  <c r="AL188" i="2"/>
  <c r="AM188" i="2" s="1"/>
  <c r="F183" i="2"/>
  <c r="L183" i="2" s="1"/>
  <c r="AJ183" i="2" s="1"/>
  <c r="J183" i="2" s="1"/>
  <c r="AG88" i="2"/>
  <c r="F88" i="2" s="1"/>
  <c r="P202" i="2"/>
  <c r="S202" i="2" s="1"/>
  <c r="F64" i="2"/>
  <c r="D64" i="2" s="1"/>
  <c r="P201" i="2"/>
  <c r="AN201" i="2" s="1"/>
  <c r="P140" i="2"/>
  <c r="O140" i="2" s="1"/>
  <c r="P73" i="2"/>
  <c r="N73" i="2" s="1"/>
  <c r="AK195" i="2"/>
  <c r="P195" i="2" s="1"/>
  <c r="R195" i="2" s="1"/>
  <c r="AL197" i="2"/>
  <c r="AM197" i="2" s="1"/>
  <c r="AK203" i="2"/>
  <c r="AL203" i="2" s="1"/>
  <c r="AM203" i="2" s="1"/>
  <c r="AG92" i="2"/>
  <c r="AH92" i="2" s="1"/>
  <c r="AI92" i="2" s="1"/>
  <c r="AK85" i="2"/>
  <c r="AL170" i="2"/>
  <c r="AM170" i="2" s="1"/>
  <c r="AL33" i="2"/>
  <c r="AM33" i="2" s="1"/>
  <c r="AL133" i="2"/>
  <c r="AM133" i="2" s="1"/>
  <c r="AL75" i="2"/>
  <c r="AM75" i="2" s="1"/>
  <c r="F127" i="2"/>
  <c r="D127" i="2" s="1"/>
  <c r="AL39" i="2"/>
  <c r="AM39" i="2" s="1"/>
  <c r="AG75" i="2"/>
  <c r="F75" i="2" s="1"/>
  <c r="L75" i="2" s="1"/>
  <c r="AJ75" i="2" s="1"/>
  <c r="J75" i="2" s="1"/>
  <c r="AH203" i="2"/>
  <c r="AI203" i="2" s="1"/>
  <c r="H203" i="2" s="1"/>
  <c r="AL181" i="2"/>
  <c r="AM181" i="2" s="1"/>
  <c r="AG170" i="2"/>
  <c r="F170" i="2" s="1"/>
  <c r="L170" i="2" s="1"/>
  <c r="AK35" i="2"/>
  <c r="AL35" i="2" s="1"/>
  <c r="AM35" i="2" s="1"/>
  <c r="AG33" i="2"/>
  <c r="F33" i="2" s="1"/>
  <c r="L33" i="2" s="1"/>
  <c r="AJ33" i="2" s="1"/>
  <c r="J33" i="2" s="1"/>
  <c r="AK171" i="2"/>
  <c r="AL171" i="2" s="1"/>
  <c r="AM171" i="2" s="1"/>
  <c r="AK65" i="2"/>
  <c r="AL65" i="2" s="1"/>
  <c r="AM65" i="2" s="1"/>
  <c r="AG206" i="2"/>
  <c r="F206" i="2" s="1"/>
  <c r="L206" i="2" s="1"/>
  <c r="AK159" i="2"/>
  <c r="AL159" i="2" s="1"/>
  <c r="AM159" i="2" s="1"/>
  <c r="P21" i="2"/>
  <c r="Q11" i="10" s="1"/>
  <c r="F176" i="2"/>
  <c r="L176" i="2" s="1"/>
  <c r="F97" i="2"/>
  <c r="L97" i="2" s="1"/>
  <c r="AL50" i="2"/>
  <c r="AM50" i="2" s="1"/>
  <c r="AH24" i="2"/>
  <c r="AI24" i="2" s="1"/>
  <c r="H24" i="2" s="1"/>
  <c r="AH65" i="2"/>
  <c r="AI65" i="2" s="1"/>
  <c r="D65" i="2" s="1"/>
  <c r="P163" i="2"/>
  <c r="O163" i="2" s="1"/>
  <c r="AH30" i="2"/>
  <c r="AI30" i="2" s="1"/>
  <c r="H30" i="2" s="1"/>
  <c r="F171" i="2"/>
  <c r="D171" i="2" s="1"/>
  <c r="F162" i="2"/>
  <c r="D162" i="2" s="1"/>
  <c r="P95" i="2"/>
  <c r="N95" i="2" s="1"/>
  <c r="P128" i="2"/>
  <c r="O128" i="2" s="1"/>
  <c r="AL122" i="2"/>
  <c r="AM122" i="2" s="1"/>
  <c r="P132" i="2"/>
  <c r="S132" i="2" s="1"/>
  <c r="AL182" i="2"/>
  <c r="AM182" i="2" s="1"/>
  <c r="AL198" i="2"/>
  <c r="AM198" i="2" s="1"/>
  <c r="AK61" i="2"/>
  <c r="AL61" i="2" s="1"/>
  <c r="AM61" i="2" s="1"/>
  <c r="AG181" i="2"/>
  <c r="AH181" i="2" s="1"/>
  <c r="AI181" i="2" s="1"/>
  <c r="AK64" i="2"/>
  <c r="P64" i="2" s="1"/>
  <c r="S64" i="2" s="1"/>
  <c r="AN64" i="2" s="1"/>
  <c r="R64" i="2" s="1"/>
  <c r="AG188" i="2"/>
  <c r="AH188" i="2" s="1"/>
  <c r="AI188" i="2" s="1"/>
  <c r="AG134" i="2"/>
  <c r="AH134" i="2" s="1"/>
  <c r="AI134" i="2" s="1"/>
  <c r="AK193" i="2"/>
  <c r="P193" i="2" s="1"/>
  <c r="R193" i="2" s="1"/>
  <c r="AG128" i="2"/>
  <c r="F128" i="2" s="1"/>
  <c r="L128" i="2" s="1"/>
  <c r="AJ128" i="2" s="1"/>
  <c r="J128" i="2" s="1"/>
  <c r="AG38" i="2"/>
  <c r="F38" i="2" s="1"/>
  <c r="L38" i="2" s="1"/>
  <c r="AJ38" i="2" s="1"/>
  <c r="J38" i="2" s="1"/>
  <c r="AG101" i="2"/>
  <c r="AL154" i="2"/>
  <c r="AM154" i="2" s="1"/>
  <c r="AK194" i="2"/>
  <c r="AL194" i="2" s="1"/>
  <c r="AM194" i="2" s="1"/>
  <c r="AL102" i="2"/>
  <c r="AM102" i="2" s="1"/>
  <c r="AG198" i="2"/>
  <c r="AH198" i="2" s="1"/>
  <c r="AI198" i="2" s="1"/>
  <c r="P157" i="2"/>
  <c r="AN157" i="2" s="1"/>
  <c r="F207" i="2"/>
  <c r="H207" i="2" s="1"/>
  <c r="AL145" i="2"/>
  <c r="AM145" i="2" s="1"/>
  <c r="AL44" i="2"/>
  <c r="AM44" i="2" s="1"/>
  <c r="Q44" i="2" s="1"/>
  <c r="AH159" i="2"/>
  <c r="AI159" i="2" s="1"/>
  <c r="H159" i="2" s="1"/>
  <c r="AH109" i="2"/>
  <c r="AI109" i="2" s="1"/>
  <c r="D109" i="2" s="1"/>
  <c r="AH99" i="2"/>
  <c r="AI99" i="2" s="1"/>
  <c r="D99" i="2" s="1"/>
  <c r="AK139" i="2"/>
  <c r="AL139" i="2" s="1"/>
  <c r="AM139" i="2" s="1"/>
  <c r="AG154" i="2"/>
  <c r="AH154" i="2" s="1"/>
  <c r="AI154" i="2" s="1"/>
  <c r="AG95" i="2"/>
  <c r="F95" i="2" s="1"/>
  <c r="L95" i="2" s="1"/>
  <c r="AK97" i="2"/>
  <c r="AL97" i="2" s="1"/>
  <c r="AM97" i="2" s="1"/>
  <c r="AK127" i="2"/>
  <c r="AL127" i="2" s="1"/>
  <c r="AM127" i="2" s="1"/>
  <c r="AG138" i="2"/>
  <c r="F138" i="2" s="1"/>
  <c r="L138" i="2" s="1"/>
  <c r="AJ138" i="2" s="1"/>
  <c r="J138" i="2" s="1"/>
  <c r="AK207" i="2"/>
  <c r="AL207" i="2" s="1"/>
  <c r="AM207" i="2" s="1"/>
  <c r="AK168" i="2"/>
  <c r="AL168" i="2" s="1"/>
  <c r="AM168" i="2" s="1"/>
  <c r="AK109" i="2"/>
  <c r="P109" i="2" s="1"/>
  <c r="S109" i="2" s="1"/>
  <c r="AK162" i="2"/>
  <c r="P162" i="2" s="1"/>
  <c r="O162" i="2" s="1"/>
  <c r="AK24" i="2"/>
  <c r="AL24" i="2" s="1"/>
  <c r="AM24" i="2" s="1"/>
  <c r="AG44" i="2"/>
  <c r="AH44" i="2" s="1"/>
  <c r="AI44" i="2" s="1"/>
  <c r="AG47" i="2"/>
  <c r="F47" i="2" s="1"/>
  <c r="L47" i="2" s="1"/>
  <c r="AJ47" i="2" s="1"/>
  <c r="J47" i="2" s="1"/>
  <c r="AK99" i="2"/>
  <c r="P99" i="2" s="1"/>
  <c r="AN99" i="2" s="1"/>
  <c r="AK90" i="2"/>
  <c r="F179" i="2"/>
  <c r="H179" i="2" s="1"/>
  <c r="AG209" i="2"/>
  <c r="F209" i="2" s="1"/>
  <c r="P42" i="2"/>
  <c r="S42" i="2" s="1"/>
  <c r="AN42" i="2" s="1"/>
  <c r="R42" i="2" s="1"/>
  <c r="AH112" i="2"/>
  <c r="AI112" i="2" s="1"/>
  <c r="D112" i="2" s="1"/>
  <c r="AK123" i="2"/>
  <c r="AL123" i="2" s="1"/>
  <c r="AM123" i="2" s="1"/>
  <c r="AL57" i="2"/>
  <c r="AM57" i="2" s="1"/>
  <c r="AH98" i="2"/>
  <c r="AI98" i="2" s="1"/>
  <c r="H98" i="2" s="1"/>
  <c r="AG185" i="2"/>
  <c r="F185" i="2" s="1"/>
  <c r="L185" i="2" s="1"/>
  <c r="AJ185" i="2" s="1"/>
  <c r="J185" i="2" s="1"/>
  <c r="AG119" i="2"/>
  <c r="F119" i="2" s="1"/>
  <c r="L119" i="2" s="1"/>
  <c r="AJ119" i="2" s="1"/>
  <c r="J119" i="2" s="1"/>
  <c r="AL46" i="2"/>
  <c r="AM46" i="2" s="1"/>
  <c r="AH123" i="2"/>
  <c r="AI123" i="2" s="1"/>
  <c r="H123" i="2" s="1"/>
  <c r="P100" i="2"/>
  <c r="O100" i="2" s="1"/>
  <c r="AK121" i="2"/>
  <c r="AL121" i="2" s="1"/>
  <c r="AM121" i="2" s="1"/>
  <c r="AG42" i="2"/>
  <c r="AH42" i="2" s="1"/>
  <c r="AI42" i="2" s="1"/>
  <c r="AK54" i="2"/>
  <c r="AL54" i="2" s="1"/>
  <c r="AM54" i="2" s="1"/>
  <c r="AK179" i="2"/>
  <c r="P179" i="2" s="1"/>
  <c r="AN179" i="2" s="1"/>
  <c r="F76" i="2"/>
  <c r="D76" i="2" s="1"/>
  <c r="P200" i="2"/>
  <c r="R200" i="2" s="1"/>
  <c r="AH105" i="2"/>
  <c r="AI105" i="2" s="1"/>
  <c r="H105" i="2" s="1"/>
  <c r="AL169" i="2"/>
  <c r="AM169" i="2" s="1"/>
  <c r="P16" i="2"/>
  <c r="N16" i="2" s="1"/>
  <c r="F168" i="2"/>
  <c r="L168" i="2" s="1"/>
  <c r="AL130" i="2"/>
  <c r="AM130" i="2" s="1"/>
  <c r="P43" i="2"/>
  <c r="O43" i="2" s="1"/>
  <c r="AH23" i="2"/>
  <c r="AI23" i="2" s="1"/>
  <c r="D23" i="2" s="1"/>
  <c r="AL106" i="2"/>
  <c r="AM106" i="2" s="1"/>
  <c r="AH196" i="2"/>
  <c r="AI196" i="2" s="1"/>
  <c r="D196" i="2" s="1"/>
  <c r="P151" i="2"/>
  <c r="O151" i="2" s="1"/>
  <c r="P142" i="2"/>
  <c r="O142" i="2" s="1"/>
  <c r="P134" i="2"/>
  <c r="S134" i="2" s="1"/>
  <c r="F32" i="2"/>
  <c r="H32" i="2" s="1"/>
  <c r="AL206" i="2"/>
  <c r="AM206" i="2" s="1"/>
  <c r="AH173" i="2"/>
  <c r="AI173" i="2" s="1"/>
  <c r="H173" i="2" s="1"/>
  <c r="AH94" i="2"/>
  <c r="AI94" i="2" s="1"/>
  <c r="H94" i="2" s="1"/>
  <c r="AG197" i="2"/>
  <c r="AH197" i="2" s="1"/>
  <c r="AI197" i="2" s="1"/>
  <c r="AG161" i="2"/>
  <c r="F161" i="2" s="1"/>
  <c r="L161" i="2" s="1"/>
  <c r="AJ161" i="2" s="1"/>
  <c r="J161" i="2" s="1"/>
  <c r="AG50" i="2"/>
  <c r="AH50" i="2" s="1"/>
  <c r="AI50" i="2" s="1"/>
  <c r="AG43" i="2"/>
  <c r="F43" i="2" s="1"/>
  <c r="L43" i="2" s="1"/>
  <c r="AG46" i="2"/>
  <c r="AH46" i="2" s="1"/>
  <c r="AI46" i="2" s="1"/>
  <c r="AG39" i="2"/>
  <c r="AH39" i="2" s="1"/>
  <c r="AI39" i="2" s="1"/>
  <c r="AG122" i="2"/>
  <c r="AH122" i="2" s="1"/>
  <c r="AI122" i="2" s="1"/>
  <c r="AK98" i="2"/>
  <c r="AL98" i="2" s="1"/>
  <c r="AM98" i="2" s="1"/>
  <c r="AG73" i="2"/>
  <c r="AH73" i="2" s="1"/>
  <c r="AI73" i="2" s="1"/>
  <c r="AL125" i="2"/>
  <c r="AM125" i="2" s="1"/>
  <c r="AG106" i="2"/>
  <c r="F106" i="2" s="1"/>
  <c r="L106" i="2" s="1"/>
  <c r="AJ106" i="2" s="1"/>
  <c r="J106" i="2" s="1"/>
  <c r="AH79" i="2"/>
  <c r="AI79" i="2" s="1"/>
  <c r="D79" i="2" s="1"/>
  <c r="AH191" i="2"/>
  <c r="AI191" i="2" s="1"/>
  <c r="H191" i="2" s="1"/>
  <c r="AK107" i="2"/>
  <c r="P107" i="2" s="1"/>
  <c r="S107" i="2" s="1"/>
  <c r="AH121" i="2"/>
  <c r="AI121" i="2" s="1"/>
  <c r="D121" i="2" s="1"/>
  <c r="AL49" i="2"/>
  <c r="AM49" i="2" s="1"/>
  <c r="Q49" i="2" s="1"/>
  <c r="AL208" i="2"/>
  <c r="AM208" i="2" s="1"/>
  <c r="AK67" i="2"/>
  <c r="P67" i="2" s="1"/>
  <c r="AL117" i="2"/>
  <c r="AM117" i="2" s="1"/>
  <c r="AH184" i="2"/>
  <c r="AI184" i="2" s="1"/>
  <c r="H184" i="2" s="1"/>
  <c r="P110" i="2"/>
  <c r="Q110" i="2" s="1"/>
  <c r="AH148" i="2"/>
  <c r="AI148" i="2" s="1"/>
  <c r="D148" i="2" s="1"/>
  <c r="AH31" i="2"/>
  <c r="AI31" i="2" s="1"/>
  <c r="AH189" i="2"/>
  <c r="AI189" i="2" s="1"/>
  <c r="H189" i="2" s="1"/>
  <c r="AH20" i="2"/>
  <c r="AI20" i="2" s="1"/>
  <c r="H20" i="2" s="1"/>
  <c r="F107" i="2"/>
  <c r="D107" i="2" s="1"/>
  <c r="AK166" i="2"/>
  <c r="AG200" i="2"/>
  <c r="F200" i="2" s="1"/>
  <c r="L200" i="2" s="1"/>
  <c r="AJ200" i="2" s="1"/>
  <c r="J200" i="2" s="1"/>
  <c r="AG100" i="2"/>
  <c r="AH100" i="2" s="1"/>
  <c r="AI100" i="2" s="1"/>
  <c r="AG59" i="2"/>
  <c r="AH59" i="2" s="1"/>
  <c r="AI59" i="2" s="1"/>
  <c r="AG57" i="2"/>
  <c r="AK31" i="2"/>
  <c r="AL31" i="2" s="1"/>
  <c r="AM31" i="2" s="1"/>
  <c r="P190" i="2"/>
  <c r="N190" i="2" s="1"/>
  <c r="AK189" i="2"/>
  <c r="P189" i="2" s="1"/>
  <c r="O189" i="2" s="1"/>
  <c r="P18" i="2"/>
  <c r="P118" i="2"/>
  <c r="Q118" i="2" s="1"/>
  <c r="AH205" i="2"/>
  <c r="AI205" i="2" s="1"/>
  <c r="H205" i="2" s="1"/>
  <c r="AL41" i="2"/>
  <c r="AM41" i="2" s="1"/>
  <c r="O41" i="2" s="1"/>
  <c r="P119" i="2"/>
  <c r="S119" i="2" s="1"/>
  <c r="P161" i="2"/>
  <c r="AN161" i="2" s="1"/>
  <c r="AL91" i="2"/>
  <c r="AM91" i="2" s="1"/>
  <c r="AH155" i="2"/>
  <c r="AI155" i="2" s="1"/>
  <c r="D155" i="2" s="1"/>
  <c r="P26" i="2"/>
  <c r="S26" i="2" s="1"/>
  <c r="Q46" i="10" s="1"/>
  <c r="Q61" i="10" s="1"/>
  <c r="F120" i="2"/>
  <c r="H120" i="2" s="1"/>
  <c r="AK80" i="2"/>
  <c r="P80" i="2" s="1"/>
  <c r="S80" i="2" s="1"/>
  <c r="AN80" i="2" s="1"/>
  <c r="R80" i="2" s="1"/>
  <c r="AK191" i="2"/>
  <c r="P191" i="2" s="1"/>
  <c r="AN191" i="2" s="1"/>
  <c r="AK120" i="2"/>
  <c r="AK20" i="2"/>
  <c r="AL20" i="2" s="1"/>
  <c r="AM20" i="2" s="1"/>
  <c r="AG169" i="2"/>
  <c r="F169" i="2" s="1"/>
  <c r="L169" i="2" s="1"/>
  <c r="AJ169" i="2" s="1"/>
  <c r="J169" i="2" s="1"/>
  <c r="AK105" i="2"/>
  <c r="P105" i="2" s="1"/>
  <c r="N105" i="2" s="1"/>
  <c r="AG208" i="2"/>
  <c r="F56" i="2"/>
  <c r="H56" i="2" s="1"/>
  <c r="AL78" i="2"/>
  <c r="AM78" i="2" s="1"/>
  <c r="AG96" i="2"/>
  <c r="F96" i="2" s="1"/>
  <c r="L96" i="2" s="1"/>
  <c r="AK56" i="2"/>
  <c r="AL56" i="2" s="1"/>
  <c r="AM56" i="2" s="1"/>
  <c r="AG125" i="2"/>
  <c r="F125" i="2" s="1"/>
  <c r="L125" i="2" s="1"/>
  <c r="AJ125" i="2" s="1"/>
  <c r="J125" i="2" s="1"/>
  <c r="P129" i="2"/>
  <c r="S129" i="2" s="1"/>
  <c r="AG78" i="2"/>
  <c r="F78" i="2" s="1"/>
  <c r="L78" i="2" s="1"/>
  <c r="AJ78" i="2" s="1"/>
  <c r="J78" i="2" s="1"/>
  <c r="AL22" i="2"/>
  <c r="AM22" i="2" s="1"/>
  <c r="AL40" i="2"/>
  <c r="AM40" i="2" s="1"/>
  <c r="Q40" i="2" s="1"/>
  <c r="AL59" i="2"/>
  <c r="AM59" i="2" s="1"/>
  <c r="F80" i="2"/>
  <c r="L80" i="2" s="1"/>
  <c r="AJ80" i="2" s="1"/>
  <c r="J80" i="2" s="1"/>
  <c r="AL37" i="2"/>
  <c r="AM37" i="2" s="1"/>
  <c r="O37" i="2" s="1"/>
  <c r="AL89" i="2"/>
  <c r="AM89" i="2" s="1"/>
  <c r="O89" i="2" s="1"/>
  <c r="P83" i="2"/>
  <c r="Q83" i="2" s="1"/>
  <c r="AL82" i="2"/>
  <c r="AM82" i="2" s="1"/>
  <c r="O82" i="2" s="1"/>
  <c r="AH58" i="2"/>
  <c r="AI58" i="2" s="1"/>
  <c r="D58" i="2" s="1"/>
  <c r="P72" i="2"/>
  <c r="S72" i="2" s="1"/>
  <c r="AN72" i="2" s="1"/>
  <c r="R72" i="2" s="1"/>
  <c r="AH36" i="2"/>
  <c r="AI36" i="2" s="1"/>
  <c r="H36" i="2" s="1"/>
  <c r="P96" i="2"/>
  <c r="S96" i="2" s="1"/>
  <c r="P192" i="2"/>
  <c r="AH87" i="2"/>
  <c r="AI87" i="2" s="1"/>
  <c r="H87" i="2" s="1"/>
  <c r="AL165" i="2"/>
  <c r="AM165" i="2" s="1"/>
  <c r="AG142" i="2"/>
  <c r="F142" i="2" s="1"/>
  <c r="L142" i="2" s="1"/>
  <c r="AJ142" i="2" s="1"/>
  <c r="J142" i="2" s="1"/>
  <c r="AK58" i="2"/>
  <c r="AL58" i="2" s="1"/>
  <c r="AM58" i="2" s="1"/>
  <c r="AG129" i="2"/>
  <c r="AH129" i="2" s="1"/>
  <c r="AI129" i="2" s="1"/>
  <c r="P101" i="2"/>
  <c r="N101" i="2" s="1"/>
  <c r="AL101" i="2"/>
  <c r="AM101" i="2" s="1"/>
  <c r="P116" i="2"/>
  <c r="O116" i="2" s="1"/>
  <c r="F160" i="2"/>
  <c r="D160" i="2" s="1"/>
  <c r="AK126" i="2"/>
  <c r="AL126" i="2" s="1"/>
  <c r="AM126" i="2" s="1"/>
  <c r="AK76" i="2"/>
  <c r="P76" i="2" s="1"/>
  <c r="N76" i="2" s="1"/>
  <c r="AK152" i="2"/>
  <c r="AL152" i="2" s="1"/>
  <c r="AM152" i="2" s="1"/>
  <c r="AG177" i="2"/>
  <c r="AH177" i="2" s="1"/>
  <c r="AI177" i="2" s="1"/>
  <c r="AK112" i="2"/>
  <c r="P112" i="2" s="1"/>
  <c r="S112" i="2" s="1"/>
  <c r="AG110" i="2"/>
  <c r="F110" i="2" s="1"/>
  <c r="L110" i="2" s="1"/>
  <c r="AJ110" i="2" s="1"/>
  <c r="J110" i="2" s="1"/>
  <c r="AG111" i="2"/>
  <c r="F111" i="2" s="1"/>
  <c r="L111" i="2" s="1"/>
  <c r="AJ111" i="2" s="1"/>
  <c r="J111" i="2" s="1"/>
  <c r="AG151" i="2"/>
  <c r="AH151" i="2" s="1"/>
  <c r="AI151" i="2" s="1"/>
  <c r="AK32" i="2"/>
  <c r="AL32" i="2" s="1"/>
  <c r="AM32" i="2" s="1"/>
  <c r="AK183" i="2"/>
  <c r="AL183" i="2" s="1"/>
  <c r="AM183" i="2" s="1"/>
  <c r="AG145" i="2"/>
  <c r="F145" i="2" s="1"/>
  <c r="L145" i="2" s="1"/>
  <c r="AG70" i="2"/>
  <c r="AH70" i="2" s="1"/>
  <c r="AI70" i="2" s="1"/>
  <c r="AK23" i="2"/>
  <c r="AL23" i="2" s="1"/>
  <c r="AM23" i="2" s="1"/>
  <c r="P143" i="2"/>
  <c r="AK30" i="2"/>
  <c r="P30" i="2" s="1"/>
  <c r="S30" i="2" s="1"/>
  <c r="AN30" i="2" s="1"/>
  <c r="AG113" i="2"/>
  <c r="F113" i="2" s="1"/>
  <c r="L113" i="2" s="1"/>
  <c r="AJ113" i="2" s="1"/>
  <c r="J113" i="2" s="1"/>
  <c r="AG41" i="2"/>
  <c r="F41" i="2" s="1"/>
  <c r="L41" i="2" s="1"/>
  <c r="AJ41" i="2" s="1"/>
  <c r="J41" i="2" s="1"/>
  <c r="AK131" i="2"/>
  <c r="P131" i="2" s="1"/>
  <c r="AN131" i="2" s="1"/>
  <c r="AK148" i="2"/>
  <c r="P148" i="2" s="1"/>
  <c r="AN148" i="2" s="1"/>
  <c r="AG202" i="2"/>
  <c r="AH202" i="2" s="1"/>
  <c r="AI202" i="2" s="1"/>
  <c r="AK196" i="2"/>
  <c r="P196" i="2" s="1"/>
  <c r="O196" i="2" s="1"/>
  <c r="AG117" i="2"/>
  <c r="AH117" i="2" s="1"/>
  <c r="AI117" i="2" s="1"/>
  <c r="P156" i="2"/>
  <c r="R156" i="2" s="1"/>
  <c r="F68" i="2"/>
  <c r="D68" i="2" s="1"/>
  <c r="AG21" i="2"/>
  <c r="AG18" i="2"/>
  <c r="F18" i="2" s="1"/>
  <c r="C8" i="10" s="1"/>
  <c r="AG104" i="2"/>
  <c r="AH104" i="2" s="1"/>
  <c r="AI104" i="2" s="1"/>
  <c r="AG190" i="2"/>
  <c r="AH190" i="2" s="1"/>
  <c r="AI190" i="2" s="1"/>
  <c r="AG186" i="2"/>
  <c r="AH186" i="2" s="1"/>
  <c r="AI186" i="2" s="1"/>
  <c r="AG63" i="2"/>
  <c r="AH63" i="2" s="1"/>
  <c r="AI63" i="2" s="1"/>
  <c r="AG72" i="2"/>
  <c r="AH72" i="2" s="1"/>
  <c r="AI72" i="2" s="1"/>
  <c r="AG82" i="2"/>
  <c r="AH82" i="2" s="1"/>
  <c r="AI82" i="2" s="1"/>
  <c r="AG182" i="2"/>
  <c r="AH182" i="2" s="1"/>
  <c r="AI182" i="2" s="1"/>
  <c r="AG165" i="2"/>
  <c r="F165" i="2" s="1"/>
  <c r="L165" i="2" s="1"/>
  <c r="AG130" i="2"/>
  <c r="F130" i="2" s="1"/>
  <c r="L130" i="2" s="1"/>
  <c r="AJ130" i="2" s="1"/>
  <c r="J130" i="2" s="1"/>
  <c r="AK87" i="2"/>
  <c r="P87" i="2" s="1"/>
  <c r="N87" i="2" s="1"/>
  <c r="AK114" i="2"/>
  <c r="AL114" i="2" s="1"/>
  <c r="AM114" i="2" s="1"/>
  <c r="AG192" i="2"/>
  <c r="F192" i="2" s="1"/>
  <c r="L192" i="2" s="1"/>
  <c r="AG22" i="2"/>
  <c r="AH22" i="2" s="1"/>
  <c r="AI22" i="2" s="1"/>
  <c r="AK36" i="2"/>
  <c r="AL36" i="2" s="1"/>
  <c r="AM36" i="2" s="1"/>
  <c r="AG37" i="2"/>
  <c r="AH37" i="2" s="1"/>
  <c r="AI37" i="2" s="1"/>
  <c r="AG60" i="2"/>
  <c r="AH60" i="2" s="1"/>
  <c r="AI60" i="2" s="1"/>
  <c r="AG118" i="2"/>
  <c r="AG16" i="2"/>
  <c r="AH16" i="2" s="1"/>
  <c r="AI16" i="2" s="1"/>
  <c r="AK79" i="2"/>
  <c r="AL79" i="2" s="1"/>
  <c r="AM79" i="2" s="1"/>
  <c r="AG102" i="2"/>
  <c r="AH102" i="2" s="1"/>
  <c r="AI102" i="2" s="1"/>
  <c r="AG133" i="2"/>
  <c r="AH133" i="2" s="1"/>
  <c r="AI133" i="2" s="1"/>
  <c r="AG89" i="2"/>
  <c r="AH89" i="2" s="1"/>
  <c r="AI89" i="2" s="1"/>
  <c r="AG83" i="2"/>
  <c r="AH83" i="2" s="1"/>
  <c r="AI83" i="2" s="1"/>
  <c r="AK94" i="2"/>
  <c r="AL94" i="2" s="1"/>
  <c r="AM94" i="2" s="1"/>
  <c r="AK173" i="2"/>
  <c r="P173" i="2" s="1"/>
  <c r="Q173" i="2" s="1"/>
  <c r="AL17" i="2"/>
  <c r="AM17" i="2" s="1"/>
  <c r="O17" i="2" s="1"/>
  <c r="F74" i="2"/>
  <c r="D74" i="2" s="1"/>
  <c r="AG140" i="2"/>
  <c r="F140" i="2" s="1"/>
  <c r="L140" i="2" s="1"/>
  <c r="AJ140" i="2" s="1"/>
  <c r="J140" i="2" s="1"/>
  <c r="AG143" i="2"/>
  <c r="F143" i="2" s="1"/>
  <c r="L143" i="2" s="1"/>
  <c r="AJ143" i="2" s="1"/>
  <c r="J143" i="2" s="1"/>
  <c r="AG91" i="2"/>
  <c r="AH91" i="2" s="1"/>
  <c r="AI91" i="2" s="1"/>
  <c r="AK160" i="2"/>
  <c r="P160" i="2" s="1"/>
  <c r="Q160" i="2" s="1"/>
  <c r="AK184" i="2"/>
  <c r="P184" i="2" s="1"/>
  <c r="N184" i="2" s="1"/>
  <c r="AK74" i="2"/>
  <c r="AL74" i="2" s="1"/>
  <c r="AM74" i="2" s="1"/>
  <c r="AG116" i="2"/>
  <c r="AH116" i="2" s="1"/>
  <c r="AI116" i="2" s="1"/>
  <c r="AK53" i="2"/>
  <c r="P53" i="2" s="1"/>
  <c r="AH53" i="2"/>
  <c r="AI53" i="2" s="1"/>
  <c r="H53" i="2" s="1"/>
  <c r="AK77" i="2"/>
  <c r="AL77" i="2" s="1"/>
  <c r="AM77" i="2" s="1"/>
  <c r="AG150" i="2"/>
  <c r="F150" i="2" s="1"/>
  <c r="L150" i="2" s="1"/>
  <c r="AJ150" i="2" s="1"/>
  <c r="J150" i="2" s="1"/>
  <c r="AG17" i="2"/>
  <c r="F17" i="2" s="1"/>
  <c r="C7" i="10" s="1"/>
  <c r="AH69" i="2"/>
  <c r="AI69" i="2" s="1"/>
  <c r="D69" i="2" s="1"/>
  <c r="AL150" i="2"/>
  <c r="AM150" i="2" s="1"/>
  <c r="F77" i="2"/>
  <c r="L77" i="2" s="1"/>
  <c r="AJ77" i="2" s="1"/>
  <c r="J77" i="2" s="1"/>
  <c r="P63" i="2"/>
  <c r="O63" i="2" s="1"/>
  <c r="P210" i="2"/>
  <c r="S210" i="2" s="1"/>
  <c r="AG49" i="2"/>
  <c r="F49" i="2" s="1"/>
  <c r="L49" i="2" s="1"/>
  <c r="AG40" i="2"/>
  <c r="F40" i="2" s="1"/>
  <c r="L40" i="2" s="1"/>
  <c r="AJ40" i="2" s="1"/>
  <c r="J40" i="2" s="1"/>
  <c r="AG26" i="2"/>
  <c r="F26" i="2" s="1"/>
  <c r="C16" i="10" s="1"/>
  <c r="AG156" i="2"/>
  <c r="AH156" i="2" s="1"/>
  <c r="AI156" i="2" s="1"/>
  <c r="AK69" i="2"/>
  <c r="P69" i="2" s="1"/>
  <c r="N69" i="2" s="1"/>
  <c r="AK155" i="2"/>
  <c r="P155" i="2" s="1"/>
  <c r="Q155" i="2" s="1"/>
  <c r="AG210" i="2"/>
  <c r="F210" i="2" s="1"/>
  <c r="L210" i="2" s="1"/>
  <c r="AJ210" i="2" s="1"/>
  <c r="J210" i="2" s="1"/>
  <c r="AL204" i="2"/>
  <c r="AM204" i="2" s="1"/>
  <c r="P48" i="2"/>
  <c r="N48" i="2" s="1"/>
  <c r="L79" i="2"/>
  <c r="L166" i="2"/>
  <c r="L184" i="2"/>
  <c r="AJ184" i="2" s="1"/>
  <c r="J184" i="2" s="1"/>
  <c r="R188" i="2"/>
  <c r="N188" i="2"/>
  <c r="AN188" i="2"/>
  <c r="S188" i="2"/>
  <c r="Q188" i="2"/>
  <c r="O188" i="2"/>
  <c r="N41" i="2"/>
  <c r="S41" i="2"/>
  <c r="AN41" i="2" s="1"/>
  <c r="R41" i="2" s="1"/>
  <c r="O33" i="2"/>
  <c r="S33" i="2"/>
  <c r="AN33" i="2" s="1"/>
  <c r="R33" i="2" s="1"/>
  <c r="N33" i="2"/>
  <c r="Q33" i="2"/>
  <c r="L135" i="2"/>
  <c r="AJ135" i="2" s="1"/>
  <c r="J135" i="2" s="1"/>
  <c r="O145" i="2"/>
  <c r="R145" i="2"/>
  <c r="Q145" i="2"/>
  <c r="S145" i="2"/>
  <c r="AN145" i="2"/>
  <c r="N145" i="2"/>
  <c r="S111" i="2"/>
  <c r="AN111" i="2" s="1"/>
  <c r="R111" i="2" s="1"/>
  <c r="Q111" i="2"/>
  <c r="O111" i="2"/>
  <c r="N111" i="2"/>
  <c r="L195" i="2"/>
  <c r="AJ195" i="2" s="1"/>
  <c r="J195" i="2" s="1"/>
  <c r="L69" i="2"/>
  <c r="AJ69" i="2" s="1"/>
  <c r="J69" i="2" s="1"/>
  <c r="L48" i="2"/>
  <c r="D48" i="2"/>
  <c r="H48" i="2"/>
  <c r="O104" i="2"/>
  <c r="Q104" i="2"/>
  <c r="S104" i="2"/>
  <c r="AN104" i="2" s="1"/>
  <c r="R104" i="2" s="1"/>
  <c r="N104" i="2"/>
  <c r="S150" i="2"/>
  <c r="AN150" i="2"/>
  <c r="O150" i="2"/>
  <c r="Q150" i="2"/>
  <c r="R150" i="2"/>
  <c r="N150" i="2"/>
  <c r="O170" i="2"/>
  <c r="S170" i="2"/>
  <c r="R170" i="2"/>
  <c r="Q170" i="2"/>
  <c r="N170" i="2"/>
  <c r="AN170" i="2"/>
  <c r="L158" i="2"/>
  <c r="AJ158" i="2" s="1"/>
  <c r="J158" i="2" s="1"/>
  <c r="N117" i="2"/>
  <c r="R117" i="2"/>
  <c r="O117" i="2"/>
  <c r="AN117" i="2"/>
  <c r="S117" i="2"/>
  <c r="Q117" i="2"/>
  <c r="N103" i="2"/>
  <c r="Q103" i="2"/>
  <c r="O103" i="2"/>
  <c r="S103" i="2"/>
  <c r="AN103" i="2" s="1"/>
  <c r="R103" i="2" s="1"/>
  <c r="L108" i="2"/>
  <c r="AL167" i="2"/>
  <c r="AM167" i="2" s="1"/>
  <c r="P167" i="2"/>
  <c r="L65" i="2"/>
  <c r="AJ65" i="2" s="1"/>
  <c r="J65" i="2" s="1"/>
  <c r="O59" i="2"/>
  <c r="S59" i="2"/>
  <c r="AN59" i="2" s="1"/>
  <c r="R59" i="2" s="1"/>
  <c r="N59" i="2"/>
  <c r="Q59" i="2"/>
  <c r="L30" i="2"/>
  <c r="AJ30" i="2" s="1"/>
  <c r="J30" i="2" s="1"/>
  <c r="L31" i="2"/>
  <c r="AJ31" i="2" s="1"/>
  <c r="J31" i="2" s="1"/>
  <c r="F194" i="2"/>
  <c r="AH194" i="2"/>
  <c r="AI194" i="2" s="1"/>
  <c r="S44" i="2"/>
  <c r="AN44" i="2" s="1"/>
  <c r="R44" i="2" s="1"/>
  <c r="O44" i="2"/>
  <c r="N44" i="2"/>
  <c r="L189" i="2"/>
  <c r="L87" i="2"/>
  <c r="AJ87" i="2" s="1"/>
  <c r="J87" i="2" s="1"/>
  <c r="C10" i="10"/>
  <c r="L20" i="2"/>
  <c r="C40" i="10" s="1"/>
  <c r="C55" i="10" s="1"/>
  <c r="N93" i="2"/>
  <c r="Q93" i="2"/>
  <c r="S93" i="2"/>
  <c r="AN93" i="2" s="1"/>
  <c r="R93" i="2" s="1"/>
  <c r="O93" i="2"/>
  <c r="L155" i="2"/>
  <c r="L109" i="2"/>
  <c r="AJ109" i="2" s="1"/>
  <c r="J109" i="2" s="1"/>
  <c r="O165" i="2"/>
  <c r="R165" i="2"/>
  <c r="AN165" i="2"/>
  <c r="N165" i="2"/>
  <c r="Q165" i="2"/>
  <c r="S165" i="2"/>
  <c r="AN182" i="2"/>
  <c r="R182" i="2"/>
  <c r="S182" i="2"/>
  <c r="O182" i="2"/>
  <c r="N182" i="2"/>
  <c r="Q182" i="2"/>
  <c r="O198" i="2"/>
  <c r="R198" i="2"/>
  <c r="AN198" i="2"/>
  <c r="S198" i="2"/>
  <c r="N198" i="2"/>
  <c r="Q198" i="2"/>
  <c r="L203" i="2"/>
  <c r="L58" i="2"/>
  <c r="AJ58" i="2" s="1"/>
  <c r="J58" i="2" s="1"/>
  <c r="R154" i="2"/>
  <c r="Q154" i="2"/>
  <c r="AN154" i="2"/>
  <c r="O154" i="2"/>
  <c r="S154" i="2"/>
  <c r="N154" i="2"/>
  <c r="L205" i="2"/>
  <c r="AJ205" i="2" s="1"/>
  <c r="J205" i="2" s="1"/>
  <c r="N60" i="2"/>
  <c r="S60" i="2"/>
  <c r="AN60" i="2" s="1"/>
  <c r="R60" i="2" s="1"/>
  <c r="O60" i="2"/>
  <c r="Q60" i="2"/>
  <c r="Q130" i="2"/>
  <c r="O130" i="2"/>
  <c r="R130" i="2"/>
  <c r="AN130" i="2"/>
  <c r="S130" i="2"/>
  <c r="N130" i="2"/>
  <c r="N177" i="2"/>
  <c r="S177" i="2"/>
  <c r="AN177" i="2"/>
  <c r="Q177" i="2"/>
  <c r="O177" i="2"/>
  <c r="R177" i="2"/>
  <c r="L191" i="2"/>
  <c r="AJ191" i="2" s="1"/>
  <c r="J191" i="2" s="1"/>
  <c r="L36" i="2"/>
  <c r="AJ36" i="2" s="1"/>
  <c r="J36" i="2" s="1"/>
  <c r="F137" i="2"/>
  <c r="AH137" i="2"/>
  <c r="AI137" i="2" s="1"/>
  <c r="N40" i="2"/>
  <c r="S40" i="2"/>
  <c r="AN40" i="2" s="1"/>
  <c r="R40" i="2" s="1"/>
  <c r="AN181" i="2"/>
  <c r="R181" i="2"/>
  <c r="S181" i="2"/>
  <c r="O181" i="2"/>
  <c r="Q181" i="2"/>
  <c r="N181" i="2"/>
  <c r="L123" i="2"/>
  <c r="L148" i="2"/>
  <c r="O57" i="2"/>
  <c r="S57" i="2"/>
  <c r="AN57" i="2" s="1"/>
  <c r="R57" i="2" s="1"/>
  <c r="Q57" i="2"/>
  <c r="N57" i="2"/>
  <c r="S89" i="2"/>
  <c r="AN89" i="2" s="1"/>
  <c r="R89" i="2" s="1"/>
  <c r="N89" i="2"/>
  <c r="O197" i="2"/>
  <c r="Q197" i="2"/>
  <c r="S197" i="2"/>
  <c r="N197" i="2"/>
  <c r="R197" i="2"/>
  <c r="AN197" i="2"/>
  <c r="L112" i="2"/>
  <c r="AJ112" i="2" s="1"/>
  <c r="J112" i="2" s="1"/>
  <c r="L159" i="2"/>
  <c r="AJ159" i="2" s="1"/>
  <c r="J159" i="2" s="1"/>
  <c r="L121" i="2"/>
  <c r="AN169" i="2"/>
  <c r="N169" i="2"/>
  <c r="S169" i="2"/>
  <c r="Q169" i="2"/>
  <c r="O169" i="2"/>
  <c r="R169" i="2"/>
  <c r="O71" i="2"/>
  <c r="Q71" i="2"/>
  <c r="S71" i="2"/>
  <c r="AN71" i="2" s="1"/>
  <c r="R71" i="2" s="1"/>
  <c r="N71" i="2"/>
  <c r="L23" i="2"/>
  <c r="C43" i="10" s="1"/>
  <c r="C58" i="10" s="1"/>
  <c r="C13" i="10"/>
  <c r="N106" i="2"/>
  <c r="O106" i="2"/>
  <c r="S106" i="2"/>
  <c r="AN106" i="2" s="1"/>
  <c r="R106" i="2" s="1"/>
  <c r="Q106" i="2"/>
  <c r="N51" i="2"/>
  <c r="O51" i="2"/>
  <c r="Q51" i="2"/>
  <c r="S51" i="2"/>
  <c r="AN51" i="2" s="1"/>
  <c r="R51" i="2" s="1"/>
  <c r="L84" i="2"/>
  <c r="AJ84" i="2" s="1"/>
  <c r="J84" i="2" s="1"/>
  <c r="C14" i="10"/>
  <c r="L24" i="2"/>
  <c r="C44" i="10" s="1"/>
  <c r="C59" i="10" s="1"/>
  <c r="O86" i="2"/>
  <c r="S86" i="2"/>
  <c r="AN86" i="2" s="1"/>
  <c r="R86" i="2" s="1"/>
  <c r="Q86" i="2"/>
  <c r="N86" i="2"/>
  <c r="L52" i="2"/>
  <c r="AL209" i="2"/>
  <c r="AM209" i="2" s="1"/>
  <c r="P209" i="2"/>
  <c r="N206" i="2"/>
  <c r="O206" i="2"/>
  <c r="S206" i="2"/>
  <c r="R206" i="2"/>
  <c r="AN206" i="2"/>
  <c r="Q206" i="2"/>
  <c r="L94" i="2"/>
  <c r="AJ94" i="2" s="1"/>
  <c r="J94" i="2" s="1"/>
  <c r="N102" i="2"/>
  <c r="S102" i="2"/>
  <c r="Q102" i="2"/>
  <c r="AN102" i="2"/>
  <c r="R102" i="2" s="1"/>
  <c r="O102" i="2"/>
  <c r="S125" i="2"/>
  <c r="O125" i="2"/>
  <c r="Q125" i="2"/>
  <c r="R125" i="2"/>
  <c r="N125" i="2"/>
  <c r="AN125" i="2"/>
  <c r="L114" i="2"/>
  <c r="AJ114" i="2" s="1"/>
  <c r="J114" i="2" s="1"/>
  <c r="AL88" i="2"/>
  <c r="AM88" i="2" s="1"/>
  <c r="P88" i="2"/>
  <c r="L147" i="2"/>
  <c r="N82" i="2"/>
  <c r="S82" i="2"/>
  <c r="AN82" i="2" s="1"/>
  <c r="R82" i="2" s="1"/>
  <c r="L204" i="2"/>
  <c r="H204" i="2"/>
  <c r="D204" i="2"/>
  <c r="L139" i="2"/>
  <c r="AJ139" i="2" s="1"/>
  <c r="J139" i="2" s="1"/>
  <c r="N37" i="2"/>
  <c r="S37" i="2"/>
  <c r="AN37" i="2" s="1"/>
  <c r="R37" i="2" s="1"/>
  <c r="N49" i="2"/>
  <c r="S49" i="2"/>
  <c r="AN49" i="2" s="1"/>
  <c r="R49" i="2" s="1"/>
  <c r="S22" i="2"/>
  <c r="N22" i="2"/>
  <c r="Q12" i="10"/>
  <c r="N50" i="2"/>
  <c r="S50" i="2"/>
  <c r="AN50" i="2" s="1"/>
  <c r="R50" i="2" s="1"/>
  <c r="O50" i="2"/>
  <c r="Q50" i="2"/>
  <c r="AN208" i="2"/>
  <c r="O208" i="2"/>
  <c r="Q208" i="2"/>
  <c r="N208" i="2"/>
  <c r="S208" i="2"/>
  <c r="R208" i="2"/>
  <c r="AH67" i="2"/>
  <c r="AI67" i="2" s="1"/>
  <c r="F67" i="2"/>
  <c r="N144" i="2"/>
  <c r="R144" i="2"/>
  <c r="S144" i="2"/>
  <c r="O144" i="2"/>
  <c r="AN144" i="2"/>
  <c r="Q144" i="2"/>
  <c r="S204" i="2"/>
  <c r="R204" i="2"/>
  <c r="AN204" i="2"/>
  <c r="Q204" i="2"/>
  <c r="N204" i="2"/>
  <c r="O204" i="2"/>
  <c r="Q46" i="2"/>
  <c r="S46" i="2"/>
  <c r="O46" i="2"/>
  <c r="N46" i="2"/>
  <c r="R46" i="2"/>
  <c r="AN46" i="2"/>
  <c r="L196" i="2"/>
  <c r="AJ196" i="2" s="1"/>
  <c r="J196" i="2" s="1"/>
  <c r="AH126" i="2"/>
  <c r="AI126" i="2" s="1"/>
  <c r="F126" i="2"/>
  <c r="O91" i="2"/>
  <c r="Q91" i="2"/>
  <c r="N91" i="2"/>
  <c r="S91" i="2"/>
  <c r="AN91" i="2" s="1"/>
  <c r="R91" i="2" s="1"/>
  <c r="N92" i="2"/>
  <c r="O92" i="2"/>
  <c r="Q92" i="2"/>
  <c r="S92" i="2"/>
  <c r="AN92" i="2" s="1"/>
  <c r="R92" i="2" s="1"/>
  <c r="O133" i="2"/>
  <c r="N133" i="2"/>
  <c r="S133" i="2"/>
  <c r="Q133" i="2"/>
  <c r="AN133" i="2"/>
  <c r="R133" i="2"/>
  <c r="L131" i="2"/>
  <c r="S17" i="2"/>
  <c r="Q7" i="10"/>
  <c r="Q17" i="2"/>
  <c r="N17" i="2"/>
  <c r="L90" i="2"/>
  <c r="AJ90" i="2" s="1"/>
  <c r="J90" i="2" s="1"/>
  <c r="L105" i="2"/>
  <c r="AJ105" i="2" s="1"/>
  <c r="J105" i="2" s="1"/>
  <c r="O75" i="2"/>
  <c r="N75" i="2"/>
  <c r="S75" i="2"/>
  <c r="AN75" i="2" s="1"/>
  <c r="R75" i="2" s="1"/>
  <c r="Q75" i="2"/>
  <c r="N78" i="2"/>
  <c r="O78" i="2"/>
  <c r="AN78" i="2"/>
  <c r="R78" i="2" s="1"/>
  <c r="S78" i="2"/>
  <c r="Q78" i="2"/>
  <c r="Q66" i="2"/>
  <c r="O66" i="2"/>
  <c r="S66" i="2"/>
  <c r="AN66" i="2"/>
  <c r="R66" i="2" s="1"/>
  <c r="N66" i="2"/>
  <c r="AN138" i="2"/>
  <c r="O138" i="2"/>
  <c r="N138" i="2"/>
  <c r="S138" i="2"/>
  <c r="Q138" i="2"/>
  <c r="R138" i="2"/>
  <c r="Q38" i="2"/>
  <c r="S38" i="2"/>
  <c r="AN38" i="2" s="1"/>
  <c r="R38" i="2" s="1"/>
  <c r="O38" i="2"/>
  <c r="N38" i="2"/>
  <c r="R122" i="2"/>
  <c r="Q122" i="2"/>
  <c r="AN122" i="2"/>
  <c r="O122" i="2"/>
  <c r="N122" i="2"/>
  <c r="S122" i="2"/>
  <c r="N39" i="2"/>
  <c r="S39" i="2"/>
  <c r="AN39" i="2" s="1"/>
  <c r="R39" i="2" s="1"/>
  <c r="Q39" i="2"/>
  <c r="O39" i="2"/>
  <c r="L173" i="2"/>
  <c r="L98" i="2"/>
  <c r="AJ98" i="2" s="1"/>
  <c r="J98" i="2" s="1"/>
  <c r="L53" i="2"/>
  <c r="AJ53" i="2" s="1"/>
  <c r="J53" i="2" s="1"/>
  <c r="S47" i="2"/>
  <c r="Q47" i="2"/>
  <c r="R47" i="2"/>
  <c r="N47" i="2"/>
  <c r="AN47" i="2"/>
  <c r="O47" i="2"/>
  <c r="AL141" i="2"/>
  <c r="AM141" i="2" s="1"/>
  <c r="P141" i="2"/>
  <c r="L99" i="2"/>
  <c r="H153" i="2" l="1"/>
  <c r="L153" i="2"/>
  <c r="AJ153" i="2" s="1"/>
  <c r="J153" i="2" s="1"/>
  <c r="O129" i="3" s="1"/>
  <c r="R129" i="3" s="1"/>
  <c r="S153" i="2"/>
  <c r="R153" i="2"/>
  <c r="Q153" i="2"/>
  <c r="AN153" i="2"/>
  <c r="O115" i="2"/>
  <c r="O273" i="3" s="1"/>
  <c r="R273" i="3" s="1"/>
  <c r="S115" i="2"/>
  <c r="N115" i="2"/>
  <c r="AL153" i="2"/>
  <c r="AM153" i="2" s="1"/>
  <c r="Q115" i="2"/>
  <c r="F115" i="2"/>
  <c r="D115" i="2" s="1"/>
  <c r="J91" i="3" s="1"/>
  <c r="AN115" i="2"/>
  <c r="AN178" i="2"/>
  <c r="O153" i="2"/>
  <c r="K311" i="3" s="1"/>
  <c r="O178" i="2"/>
  <c r="N336" i="3" s="1"/>
  <c r="R178" i="2"/>
  <c r="F178" i="2"/>
  <c r="H178" i="2" s="1"/>
  <c r="F34" i="2"/>
  <c r="H34" i="2" s="1"/>
  <c r="P19" i="2"/>
  <c r="O19" i="2" s="1"/>
  <c r="S34" i="2"/>
  <c r="AN34" i="2" s="1"/>
  <c r="R34" i="2" s="1"/>
  <c r="S55" i="2"/>
  <c r="AN55" i="2" s="1"/>
  <c r="R55" i="2" s="1"/>
  <c r="S178" i="2"/>
  <c r="Q178" i="2"/>
  <c r="D55" i="2"/>
  <c r="D31" i="3" s="1"/>
  <c r="H55" i="2"/>
  <c r="AL55" i="2"/>
  <c r="AM55" i="2" s="1"/>
  <c r="H158" i="2"/>
  <c r="AL124" i="2"/>
  <c r="AM124" i="2" s="1"/>
  <c r="O124" i="2"/>
  <c r="P282" i="3" s="1"/>
  <c r="S282" i="3" s="1"/>
  <c r="Q124" i="2"/>
  <c r="N34" i="2"/>
  <c r="Q34" i="2"/>
  <c r="R164" i="2"/>
  <c r="D124" i="2"/>
  <c r="N100" i="3" s="1"/>
  <c r="R199" i="2"/>
  <c r="N199" i="2"/>
  <c r="Q199" i="2"/>
  <c r="N164" i="2"/>
  <c r="AN199" i="2"/>
  <c r="P62" i="2"/>
  <c r="S62" i="2" s="1"/>
  <c r="H124" i="2"/>
  <c r="AL135" i="2"/>
  <c r="AM135" i="2" s="1"/>
  <c r="D19" i="2"/>
  <c r="H19" i="2"/>
  <c r="L19" i="2"/>
  <c r="C39" i="10" s="1"/>
  <c r="C54" i="10" s="1"/>
  <c r="AH51" i="2"/>
  <c r="AI51" i="2" s="1"/>
  <c r="D51" i="2" s="1"/>
  <c r="D27" i="3" s="1"/>
  <c r="AN124" i="2"/>
  <c r="S135" i="2"/>
  <c r="N124" i="2"/>
  <c r="R124" i="2"/>
  <c r="AL199" i="2"/>
  <c r="AM199" i="2" s="1"/>
  <c r="O199" i="2"/>
  <c r="O357" i="3" s="1"/>
  <c r="R357" i="3" s="1"/>
  <c r="Q164" i="2"/>
  <c r="O135" i="2"/>
  <c r="N293" i="3" s="1"/>
  <c r="Q135" i="2"/>
  <c r="AL180" i="2"/>
  <c r="AM180" i="2" s="1"/>
  <c r="O180" i="2"/>
  <c r="D338" i="3" s="1"/>
  <c r="S180" i="2"/>
  <c r="R180" i="2"/>
  <c r="AN135" i="2"/>
  <c r="N135" i="2"/>
  <c r="N81" i="2"/>
  <c r="AN81" i="2"/>
  <c r="R81" i="2" s="1"/>
  <c r="AH66" i="2"/>
  <c r="AI66" i="2" s="1"/>
  <c r="H66" i="2" s="1"/>
  <c r="H81" i="2"/>
  <c r="L81" i="2"/>
  <c r="AJ81" i="2" s="1"/>
  <c r="J81" i="2" s="1"/>
  <c r="O57" i="3" s="1"/>
  <c r="R57" i="3" s="1"/>
  <c r="L164" i="2"/>
  <c r="K140" i="3" s="1"/>
  <c r="P147" i="2"/>
  <c r="O147" i="2" s="1"/>
  <c r="K305" i="3" s="1"/>
  <c r="D164" i="2"/>
  <c r="N140" i="3" s="1"/>
  <c r="F144" i="2"/>
  <c r="D144" i="2" s="1"/>
  <c r="N120" i="3" s="1"/>
  <c r="H147" i="2"/>
  <c r="D199" i="2"/>
  <c r="N175" i="3" s="1"/>
  <c r="D52" i="2"/>
  <c r="J28" i="3" s="1"/>
  <c r="S52" i="2"/>
  <c r="AN52" i="2" s="1"/>
  <c r="R52" i="2" s="1"/>
  <c r="Q180" i="2"/>
  <c r="L199" i="2"/>
  <c r="K175" i="3" s="1"/>
  <c r="N180" i="2"/>
  <c r="AL52" i="2"/>
  <c r="AM52" i="2" s="1"/>
  <c r="AL81" i="2"/>
  <c r="AM81" i="2" s="1"/>
  <c r="AN164" i="2"/>
  <c r="O164" i="2"/>
  <c r="P322" i="3" s="1"/>
  <c r="S322" i="3" s="1"/>
  <c r="F187" i="2"/>
  <c r="L187" i="2" s="1"/>
  <c r="AJ187" i="2" s="1"/>
  <c r="J187" i="2" s="1"/>
  <c r="O163" i="3" s="1"/>
  <c r="R163" i="3" s="1"/>
  <c r="AN187" i="2"/>
  <c r="F167" i="2"/>
  <c r="H167" i="2" s="1"/>
  <c r="P158" i="2"/>
  <c r="S158" i="2" s="1"/>
  <c r="AL164" i="2"/>
  <c r="AM164" i="2" s="1"/>
  <c r="L180" i="2"/>
  <c r="AJ180" i="2" s="1"/>
  <c r="J180" i="2" s="1"/>
  <c r="O156" i="3" s="1"/>
  <c r="R156" i="3" s="1"/>
  <c r="H175" i="2"/>
  <c r="P175" i="2"/>
  <c r="N175" i="2" s="1"/>
  <c r="AL68" i="2"/>
  <c r="AM68" i="2" s="1"/>
  <c r="L175" i="2"/>
  <c r="AJ175" i="2" s="1"/>
  <c r="J175" i="2" s="1"/>
  <c r="O151" i="3" s="1"/>
  <c r="R151" i="3" s="1"/>
  <c r="Q68" i="2"/>
  <c r="S68" i="2"/>
  <c r="AN68" i="2" s="1"/>
  <c r="R68" i="2" s="1"/>
  <c r="R187" i="2"/>
  <c r="O187" i="2"/>
  <c r="N345" i="3" s="1"/>
  <c r="N187" i="2"/>
  <c r="F163" i="2"/>
  <c r="D163" i="2" s="1"/>
  <c r="D139" i="3" s="1"/>
  <c r="S187" i="2"/>
  <c r="H180" i="2"/>
  <c r="L25" i="2"/>
  <c r="C45" i="10" s="1"/>
  <c r="C60" i="10" s="1"/>
  <c r="F44" i="2"/>
  <c r="D44" i="2" s="1"/>
  <c r="J20" i="3" s="1"/>
  <c r="AH141" i="2"/>
  <c r="AI141" i="2" s="1"/>
  <c r="H141" i="2" s="1"/>
  <c r="D25" i="2"/>
  <c r="C15" i="10"/>
  <c r="P25" i="2"/>
  <c r="R25" i="2" s="1"/>
  <c r="Q30" i="10" s="1"/>
  <c r="P60" i="10" s="1"/>
  <c r="D179" i="2"/>
  <c r="D155" i="3" s="1"/>
  <c r="H85" i="2"/>
  <c r="R149" i="2"/>
  <c r="D135" i="2"/>
  <c r="D111" i="3" s="1"/>
  <c r="N185" i="2"/>
  <c r="R185" i="2"/>
  <c r="AH86" i="2"/>
  <c r="AI86" i="2" s="1"/>
  <c r="D86" i="2" s="1"/>
  <c r="D62" i="3" s="1"/>
  <c r="F188" i="2"/>
  <c r="H188" i="2" s="1"/>
  <c r="N84" i="2"/>
  <c r="P168" i="2"/>
  <c r="AN168" i="2" s="1"/>
  <c r="H76" i="2"/>
  <c r="L85" i="2"/>
  <c r="AJ85" i="2" s="1"/>
  <c r="J85" i="2" s="1"/>
  <c r="E61" i="3" s="1"/>
  <c r="S128" i="2"/>
  <c r="L54" i="2"/>
  <c r="P30" i="3" s="1"/>
  <c r="S30" i="3" s="1"/>
  <c r="L35" i="2"/>
  <c r="AJ35" i="2" s="1"/>
  <c r="J35" i="2" s="1"/>
  <c r="H139" i="2"/>
  <c r="L146" i="2"/>
  <c r="AJ146" i="2" s="1"/>
  <c r="J146" i="2" s="1"/>
  <c r="O122" i="3" s="1"/>
  <c r="R122" i="3" s="1"/>
  <c r="N128" i="2"/>
  <c r="D30" i="2"/>
  <c r="P121" i="2"/>
  <c r="S121" i="2" s="1"/>
  <c r="AN185" i="2"/>
  <c r="O185" i="2"/>
  <c r="D343" i="3" s="1"/>
  <c r="Q84" i="2"/>
  <c r="Q185" i="2"/>
  <c r="AL84" i="2"/>
  <c r="AM84" i="2" s="1"/>
  <c r="O84" i="2" s="1"/>
  <c r="N242" i="3" s="1"/>
  <c r="D166" i="2"/>
  <c r="N142" i="3" s="1"/>
  <c r="D131" i="2"/>
  <c r="N107" i="3" s="1"/>
  <c r="H90" i="2"/>
  <c r="L207" i="2"/>
  <c r="AJ207" i="2" s="1"/>
  <c r="J207" i="2" s="1"/>
  <c r="E183" i="3" s="1"/>
  <c r="D45" i="2"/>
  <c r="J21" i="3" s="1"/>
  <c r="AN186" i="2"/>
  <c r="S172" i="2"/>
  <c r="AN189" i="2"/>
  <c r="D87" i="2"/>
  <c r="D63" i="3" s="1"/>
  <c r="O186" i="2"/>
  <c r="D344" i="3" s="1"/>
  <c r="D94" i="2"/>
  <c r="J70" i="3" s="1"/>
  <c r="D108" i="2"/>
  <c r="J84" i="3" s="1"/>
  <c r="O201" i="2"/>
  <c r="P359" i="3" s="1"/>
  <c r="S359" i="3" s="1"/>
  <c r="H196" i="2"/>
  <c r="D149" i="2"/>
  <c r="N125" i="3" s="1"/>
  <c r="S201" i="2"/>
  <c r="L149" i="2"/>
  <c r="K125" i="3" s="1"/>
  <c r="L171" i="2"/>
  <c r="AJ171" i="2" s="1"/>
  <c r="J171" i="2" s="1"/>
  <c r="E147" i="3" s="1"/>
  <c r="R113" i="2"/>
  <c r="D189" i="2"/>
  <c r="D165" i="3" s="1"/>
  <c r="H168" i="2"/>
  <c r="R134" i="2"/>
  <c r="S156" i="2"/>
  <c r="N134" i="2"/>
  <c r="AH43" i="2"/>
  <c r="AI43" i="2" s="1"/>
  <c r="H43" i="2" s="1"/>
  <c r="H99" i="2"/>
  <c r="L76" i="2"/>
  <c r="K52" i="3" s="1"/>
  <c r="D203" i="2"/>
  <c r="J179" i="3" s="1"/>
  <c r="AN128" i="2"/>
  <c r="D35" i="2"/>
  <c r="D11" i="3" s="1"/>
  <c r="P123" i="2"/>
  <c r="AN123" i="2" s="1"/>
  <c r="P108" i="2"/>
  <c r="S108" i="2" s="1"/>
  <c r="AN108" i="2" s="1"/>
  <c r="R108" i="2" s="1"/>
  <c r="H114" i="2"/>
  <c r="R128" i="2"/>
  <c r="H54" i="2"/>
  <c r="H195" i="2"/>
  <c r="L179" i="2"/>
  <c r="AJ179" i="2" s="1"/>
  <c r="J179" i="2" s="1"/>
  <c r="O155" i="3" s="1"/>
  <c r="R155" i="3" s="1"/>
  <c r="N70" i="2"/>
  <c r="O195" i="2"/>
  <c r="E353" i="3" s="1"/>
  <c r="Q128" i="2"/>
  <c r="AN202" i="2"/>
  <c r="AH38" i="2"/>
  <c r="AI38" i="2" s="1"/>
  <c r="H38" i="2" s="1"/>
  <c r="P159" i="2"/>
  <c r="O159" i="2" s="1"/>
  <c r="O317" i="3" s="1"/>
  <c r="R317" i="3" s="1"/>
  <c r="D191" i="2"/>
  <c r="N167" i="3" s="1"/>
  <c r="Q186" i="2"/>
  <c r="O149" i="2"/>
  <c r="E307" i="3" s="1"/>
  <c r="S149" i="2"/>
  <c r="H74" i="2"/>
  <c r="S70" i="2"/>
  <c r="AN70" i="2" s="1"/>
  <c r="R70" i="2" s="1"/>
  <c r="L45" i="2"/>
  <c r="AJ45" i="2" s="1"/>
  <c r="J45" i="2" s="1"/>
  <c r="O21" i="3" s="1"/>
  <c r="R21" i="3" s="1"/>
  <c r="H97" i="2"/>
  <c r="O202" i="2"/>
  <c r="N360" i="3" s="1"/>
  <c r="L62" i="2"/>
  <c r="AJ62" i="2" s="1"/>
  <c r="J62" i="2" s="1"/>
  <c r="O38" i="3" s="1"/>
  <c r="R38" i="3" s="1"/>
  <c r="AH95" i="2"/>
  <c r="AI95" i="2" s="1"/>
  <c r="H95" i="2" s="1"/>
  <c r="AL149" i="2"/>
  <c r="AM149" i="2" s="1"/>
  <c r="R186" i="2"/>
  <c r="S73" i="2"/>
  <c r="Q149" i="2"/>
  <c r="AN149" i="2"/>
  <c r="Q70" i="2"/>
  <c r="N64" i="2"/>
  <c r="H62" i="2"/>
  <c r="F136" i="2"/>
  <c r="H136" i="2" s="1"/>
  <c r="F157" i="2"/>
  <c r="L157" i="2" s="1"/>
  <c r="P133" i="3" s="1"/>
  <c r="S133" i="3" s="1"/>
  <c r="P146" i="2"/>
  <c r="S146" i="2" s="1"/>
  <c r="S186" i="2"/>
  <c r="D168" i="2"/>
  <c r="D144" i="3" s="1"/>
  <c r="S83" i="2"/>
  <c r="AN83" i="2" s="1"/>
  <c r="R83" i="2" s="1"/>
  <c r="D183" i="2"/>
  <c r="D159" i="3" s="1"/>
  <c r="F103" i="2"/>
  <c r="D103" i="2" s="1"/>
  <c r="N79" i="3" s="1"/>
  <c r="O112" i="2"/>
  <c r="J270" i="3" s="1"/>
  <c r="N110" i="2"/>
  <c r="N129" i="2"/>
  <c r="S101" i="2"/>
  <c r="R190" i="2"/>
  <c r="D172" i="2"/>
  <c r="J148" i="3" s="1"/>
  <c r="P203" i="2"/>
  <c r="O203" i="2" s="1"/>
  <c r="P361" i="3" s="1"/>
  <c r="S361" i="3" s="1"/>
  <c r="AH88" i="2"/>
  <c r="AI88" i="2" s="1"/>
  <c r="D88" i="2" s="1"/>
  <c r="S140" i="2"/>
  <c r="AN140" i="2"/>
  <c r="N140" i="2"/>
  <c r="O110" i="2"/>
  <c r="J268" i="3" s="1"/>
  <c r="N80" i="2"/>
  <c r="N112" i="2"/>
  <c r="Q112" i="2"/>
  <c r="O101" i="2"/>
  <c r="O259" i="3" s="1"/>
  <c r="R259" i="3" s="1"/>
  <c r="D36" i="2"/>
  <c r="J12" i="3" s="1"/>
  <c r="AN129" i="2"/>
  <c r="Q190" i="2"/>
  <c r="L172" i="2"/>
  <c r="AJ172" i="2" s="1"/>
  <c r="J172" i="2" s="1"/>
  <c r="O148" i="3" s="1"/>
  <c r="R148" i="3" s="1"/>
  <c r="D61" i="2"/>
  <c r="N37" i="3" s="1"/>
  <c r="P176" i="2"/>
  <c r="Q176" i="2" s="1"/>
  <c r="R140" i="2"/>
  <c r="S110" i="2"/>
  <c r="P126" i="2"/>
  <c r="O126" i="2" s="1"/>
  <c r="N83" i="2"/>
  <c r="R112" i="2"/>
  <c r="AN101" i="2"/>
  <c r="R101" i="2" s="1"/>
  <c r="D205" i="2"/>
  <c r="D181" i="3" s="1"/>
  <c r="R129" i="2"/>
  <c r="AN190" i="2"/>
  <c r="D193" i="2"/>
  <c r="J169" i="3" s="1"/>
  <c r="L61" i="2"/>
  <c r="AJ61" i="2" s="1"/>
  <c r="J61" i="2" s="1"/>
  <c r="O37" i="3" s="1"/>
  <c r="R37" i="3" s="1"/>
  <c r="P32" i="2"/>
  <c r="S32" i="2" s="1"/>
  <c r="F201" i="2"/>
  <c r="D201" i="2" s="1"/>
  <c r="D177" i="3" s="1"/>
  <c r="P23" i="2"/>
  <c r="Q23" i="2" s="1"/>
  <c r="AN132" i="2"/>
  <c r="Q140" i="2"/>
  <c r="AN110" i="2"/>
  <c r="R110" i="2" s="1"/>
  <c r="O83" i="2"/>
  <c r="E241" i="3" s="1"/>
  <c r="AN112" i="2"/>
  <c r="Q101" i="2"/>
  <c r="Q129" i="2"/>
  <c r="O190" i="2"/>
  <c r="D348" i="3" s="1"/>
  <c r="D20" i="2"/>
  <c r="H65" i="2"/>
  <c r="H193" i="2"/>
  <c r="AL80" i="2"/>
  <c r="AM80" i="2" s="1"/>
  <c r="O80" i="2" s="1"/>
  <c r="N238" i="3" s="1"/>
  <c r="AL112" i="2"/>
  <c r="AM112" i="2" s="1"/>
  <c r="AH113" i="2"/>
  <c r="AI113" i="2" s="1"/>
  <c r="D113" i="2" s="1"/>
  <c r="N89" i="3" s="1"/>
  <c r="D89" i="11"/>
  <c r="E89" i="11" s="1"/>
  <c r="B90" i="11"/>
  <c r="R172" i="2"/>
  <c r="H127" i="2"/>
  <c r="H84" i="2"/>
  <c r="AN134" i="2"/>
  <c r="Q134" i="2"/>
  <c r="H183" i="2"/>
  <c r="P174" i="2"/>
  <c r="AN174" i="2" s="1"/>
  <c r="F104" i="2"/>
  <c r="H104" i="2" s="1"/>
  <c r="F202" i="2"/>
  <c r="L202" i="2" s="1"/>
  <c r="K178" i="3" s="1"/>
  <c r="Q201" i="2"/>
  <c r="R201" i="2"/>
  <c r="L174" i="2"/>
  <c r="K150" i="3" s="1"/>
  <c r="AH169" i="2"/>
  <c r="AI169" i="2" s="1"/>
  <c r="H169" i="2" s="1"/>
  <c r="F22" i="2"/>
  <c r="L22" i="2" s="1"/>
  <c r="C42" i="10" s="1"/>
  <c r="C57" i="10" s="1"/>
  <c r="N201" i="2"/>
  <c r="L127" i="2"/>
  <c r="AJ127" i="2" s="1"/>
  <c r="J127" i="2" s="1"/>
  <c r="O103" i="3" s="1"/>
  <c r="R103" i="3" s="1"/>
  <c r="O129" i="2"/>
  <c r="J287" i="3" s="1"/>
  <c r="AN113" i="2"/>
  <c r="S190" i="2"/>
  <c r="O134" i="2"/>
  <c r="P292" i="3" s="1"/>
  <c r="S292" i="3" s="1"/>
  <c r="D152" i="2"/>
  <c r="N128" i="3" s="1"/>
  <c r="N156" i="2"/>
  <c r="P205" i="2"/>
  <c r="R205" i="2" s="1"/>
  <c r="F71" i="2"/>
  <c r="H71" i="2" s="1"/>
  <c r="AH33" i="2"/>
  <c r="AI33" i="2" s="1"/>
  <c r="H33" i="2" s="1"/>
  <c r="P97" i="2"/>
  <c r="N97" i="2" s="1"/>
  <c r="F100" i="2"/>
  <c r="D100" i="2" s="1"/>
  <c r="D76" i="3" s="1"/>
  <c r="AH119" i="2"/>
  <c r="AI119" i="2" s="1"/>
  <c r="D119" i="2" s="1"/>
  <c r="J95" i="3" s="1"/>
  <c r="F93" i="2"/>
  <c r="L93" i="2" s="1"/>
  <c r="AJ93" i="2" s="1"/>
  <c r="J93" i="2" s="1"/>
  <c r="E69" i="3" s="1"/>
  <c r="I88" i="11"/>
  <c r="J88" i="11" s="1"/>
  <c r="G89" i="11"/>
  <c r="N45" i="2"/>
  <c r="Q156" i="2"/>
  <c r="P98" i="2"/>
  <c r="N98" i="2" s="1"/>
  <c r="AH130" i="2"/>
  <c r="AI130" i="2" s="1"/>
  <c r="D130" i="2" s="1"/>
  <c r="N106" i="3" s="1"/>
  <c r="L92" i="11"/>
  <c r="N91" i="11"/>
  <c r="O91" i="11" s="1"/>
  <c r="O172" i="2"/>
  <c r="P330" i="3" s="1"/>
  <c r="S330" i="3" s="1"/>
  <c r="AN195" i="2"/>
  <c r="H64" i="2"/>
  <c r="H174" i="2"/>
  <c r="N99" i="2"/>
  <c r="Q172" i="2"/>
  <c r="Q195" i="2"/>
  <c r="L64" i="2"/>
  <c r="AJ64" i="2" s="1"/>
  <c r="J64" i="2" s="1"/>
  <c r="E40" i="3" s="1"/>
  <c r="N172" i="2"/>
  <c r="S195" i="2"/>
  <c r="N195" i="2"/>
  <c r="Q113" i="2"/>
  <c r="O157" i="2"/>
  <c r="K315" i="3" s="1"/>
  <c r="S43" i="2"/>
  <c r="AN43" i="2" s="1"/>
  <c r="R43" i="2" s="1"/>
  <c r="O113" i="2"/>
  <c r="D271" i="3" s="1"/>
  <c r="Q136" i="2"/>
  <c r="S113" i="2"/>
  <c r="S136" i="2"/>
  <c r="AN160" i="2"/>
  <c r="N151" i="2"/>
  <c r="H162" i="2"/>
  <c r="Q193" i="2"/>
  <c r="N136" i="2"/>
  <c r="R136" i="2"/>
  <c r="AL45" i="2"/>
  <c r="AM45" i="2" s="1"/>
  <c r="Q45" i="2" s="1"/>
  <c r="P137" i="2"/>
  <c r="S137" i="2" s="1"/>
  <c r="AN136" i="2"/>
  <c r="AL191" i="2"/>
  <c r="AM191" i="2" s="1"/>
  <c r="AL195" i="2"/>
  <c r="AM195" i="2" s="1"/>
  <c r="AL172" i="2"/>
  <c r="AM172" i="2" s="1"/>
  <c r="AL193" i="2"/>
  <c r="AM193" i="2" s="1"/>
  <c r="O73" i="2"/>
  <c r="N231" i="3" s="1"/>
  <c r="D80" i="2"/>
  <c r="D56" i="3" s="1"/>
  <c r="H148" i="2"/>
  <c r="H146" i="2"/>
  <c r="H155" i="2"/>
  <c r="AN73" i="2"/>
  <c r="R73" i="2" s="1"/>
  <c r="H171" i="2"/>
  <c r="N200" i="2"/>
  <c r="R109" i="2"/>
  <c r="H152" i="2"/>
  <c r="S21" i="2"/>
  <c r="Q41" i="10" s="1"/>
  <c r="Q56" i="10" s="1"/>
  <c r="R202" i="2"/>
  <c r="F132" i="2"/>
  <c r="D132" i="2" s="1"/>
  <c r="D108" i="3" s="1"/>
  <c r="D24" i="2"/>
  <c r="D32" i="2"/>
  <c r="D8" i="3" s="1"/>
  <c r="R191" i="2"/>
  <c r="O200" i="2"/>
  <c r="J358" i="3" s="1"/>
  <c r="H107" i="2"/>
  <c r="Q109" i="2"/>
  <c r="Q21" i="2"/>
  <c r="N202" i="2"/>
  <c r="Q202" i="2"/>
  <c r="AH209" i="2"/>
  <c r="AI209" i="2" s="1"/>
  <c r="H209" i="2" s="1"/>
  <c r="AL67" i="2"/>
  <c r="AM67" i="2" s="1"/>
  <c r="S200" i="2"/>
  <c r="N109" i="2"/>
  <c r="O21" i="2"/>
  <c r="P139" i="2"/>
  <c r="S139" i="2" s="1"/>
  <c r="Q73" i="2"/>
  <c r="N191" i="2"/>
  <c r="Q200" i="2"/>
  <c r="AN200" i="2"/>
  <c r="O109" i="2"/>
  <c r="N267" i="3" s="1"/>
  <c r="AN109" i="2"/>
  <c r="N21" i="2"/>
  <c r="P127" i="2"/>
  <c r="R127" i="2" s="1"/>
  <c r="F198" i="2"/>
  <c r="L198" i="2" s="1"/>
  <c r="K174" i="3" s="1"/>
  <c r="AL109" i="2"/>
  <c r="AM109" i="2" s="1"/>
  <c r="AL85" i="2"/>
  <c r="AM85" i="2" s="1"/>
  <c r="P85" i="2"/>
  <c r="O95" i="2"/>
  <c r="J253" i="3" s="1"/>
  <c r="Q105" i="2"/>
  <c r="S179" i="2"/>
  <c r="L32" i="2"/>
  <c r="K8" i="3" s="1"/>
  <c r="O96" i="2"/>
  <c r="N254" i="3" s="1"/>
  <c r="Q163" i="2"/>
  <c r="AH75" i="2"/>
  <c r="AI75" i="2" s="1"/>
  <c r="H75" i="2" s="1"/>
  <c r="P171" i="2"/>
  <c r="R171" i="2" s="1"/>
  <c r="P61" i="2"/>
  <c r="Q61" i="2" s="1"/>
  <c r="F92" i="2"/>
  <c r="D92" i="2" s="1"/>
  <c r="D68" i="3" s="1"/>
  <c r="AL105" i="2"/>
  <c r="AM105" i="2" s="1"/>
  <c r="F134" i="2"/>
  <c r="D134" i="2" s="1"/>
  <c r="N110" i="3" s="1"/>
  <c r="AH47" i="2"/>
  <c r="AI47" i="2" s="1"/>
  <c r="H47" i="2" s="1"/>
  <c r="S99" i="2"/>
  <c r="AN151" i="2"/>
  <c r="D123" i="2"/>
  <c r="N99" i="3" s="1"/>
  <c r="H176" i="2"/>
  <c r="R157" i="2"/>
  <c r="F154" i="2"/>
  <c r="H154" i="2" s="1"/>
  <c r="P65" i="2"/>
  <c r="S65" i="2" s="1"/>
  <c r="AN65" i="2" s="1"/>
  <c r="R65" i="2" s="1"/>
  <c r="O132" i="2"/>
  <c r="K290" i="3" s="1"/>
  <c r="D98" i="2"/>
  <c r="J74" i="3" s="1"/>
  <c r="H121" i="2"/>
  <c r="N42" i="2"/>
  <c r="S162" i="2"/>
  <c r="O193" i="2"/>
  <c r="O351" i="3" s="1"/>
  <c r="R351" i="3" s="1"/>
  <c r="D176" i="2"/>
  <c r="J152" i="3" s="1"/>
  <c r="Q157" i="2"/>
  <c r="AH161" i="2"/>
  <c r="AI161" i="2" s="1"/>
  <c r="D161" i="2" s="1"/>
  <c r="D137" i="3" s="1"/>
  <c r="F39" i="2"/>
  <c r="H39" i="2" s="1"/>
  <c r="O99" i="2"/>
  <c r="P257" i="3" s="1"/>
  <c r="S257" i="3" s="1"/>
  <c r="R151" i="2"/>
  <c r="Q132" i="2"/>
  <c r="D159" i="2"/>
  <c r="J135" i="3" s="1"/>
  <c r="Q42" i="2"/>
  <c r="R162" i="2"/>
  <c r="S193" i="2"/>
  <c r="S157" i="2"/>
  <c r="N43" i="2"/>
  <c r="D201" i="3" s="1"/>
  <c r="AL90" i="2"/>
  <c r="AM90" i="2" s="1"/>
  <c r="P90" i="2"/>
  <c r="D173" i="2"/>
  <c r="J149" i="3" s="1"/>
  <c r="Q95" i="2"/>
  <c r="H109" i="2"/>
  <c r="D97" i="2"/>
  <c r="J73" i="3" s="1"/>
  <c r="N163" i="2"/>
  <c r="R163" i="2"/>
  <c r="P35" i="2"/>
  <c r="Q35" i="2" s="1"/>
  <c r="AH206" i="2"/>
  <c r="AI206" i="2" s="1"/>
  <c r="H206" i="2" s="1"/>
  <c r="N132" i="2"/>
  <c r="S95" i="2"/>
  <c r="AN95" i="2" s="1"/>
  <c r="R95" i="2" s="1"/>
  <c r="R99" i="2"/>
  <c r="D105" i="2"/>
  <c r="D81" i="3" s="1"/>
  <c r="P194" i="2"/>
  <c r="S194" i="2" s="1"/>
  <c r="N155" i="2"/>
  <c r="Q151" i="2"/>
  <c r="O42" i="2"/>
  <c r="D200" i="3" s="1"/>
  <c r="N100" i="2"/>
  <c r="L162" i="2"/>
  <c r="K138" i="3" s="1"/>
  <c r="D207" i="2"/>
  <c r="N183" i="3" s="1"/>
  <c r="Q162" i="2"/>
  <c r="N162" i="2"/>
  <c r="N193" i="2"/>
  <c r="N157" i="2"/>
  <c r="AN163" i="2"/>
  <c r="S163" i="2"/>
  <c r="D184" i="2"/>
  <c r="J160" i="3" s="1"/>
  <c r="Q43" i="2"/>
  <c r="O72" i="2"/>
  <c r="N230" i="3" s="1"/>
  <c r="P54" i="2"/>
  <c r="S54" i="2" s="1"/>
  <c r="P207" i="2"/>
  <c r="R207" i="2" s="1"/>
  <c r="F181" i="2"/>
  <c r="D181" i="2" s="1"/>
  <c r="D157" i="3" s="1"/>
  <c r="P74" i="2"/>
  <c r="Q74" i="2" s="1"/>
  <c r="P24" i="2"/>
  <c r="O24" i="2" s="1"/>
  <c r="AL64" i="2"/>
  <c r="AM64" i="2" s="1"/>
  <c r="O64" i="2" s="1"/>
  <c r="K222" i="3" s="1"/>
  <c r="AL99" i="2"/>
  <c r="AM99" i="2" s="1"/>
  <c r="Q99" i="2" s="1"/>
  <c r="AH101" i="2"/>
  <c r="AI101" i="2" s="1"/>
  <c r="F101" i="2"/>
  <c r="H23" i="2"/>
  <c r="H112" i="2"/>
  <c r="Q142" i="2"/>
  <c r="AH128" i="2"/>
  <c r="AI128" i="2" s="1"/>
  <c r="D128" i="2" s="1"/>
  <c r="J104" i="3" s="1"/>
  <c r="R132" i="2"/>
  <c r="D120" i="2"/>
  <c r="N96" i="3" s="1"/>
  <c r="S151" i="2"/>
  <c r="R118" i="2"/>
  <c r="AN162" i="2"/>
  <c r="AN193" i="2"/>
  <c r="AH138" i="2"/>
  <c r="AI138" i="2" s="1"/>
  <c r="D138" i="2" s="1"/>
  <c r="J114" i="3" s="1"/>
  <c r="AH170" i="2"/>
  <c r="AI170" i="2" s="1"/>
  <c r="D170" i="2" s="1"/>
  <c r="J146" i="3" s="1"/>
  <c r="AL162" i="2"/>
  <c r="AM162" i="2" s="1"/>
  <c r="L56" i="2"/>
  <c r="AJ56" i="2" s="1"/>
  <c r="J56" i="2" s="1"/>
  <c r="E32" i="3" s="1"/>
  <c r="Q179" i="2"/>
  <c r="O179" i="2"/>
  <c r="D337" i="3" s="1"/>
  <c r="Q89" i="2"/>
  <c r="Q100" i="2"/>
  <c r="O161" i="2"/>
  <c r="K319" i="3" s="1"/>
  <c r="Q16" i="2"/>
  <c r="H79" i="2"/>
  <c r="AH200" i="2"/>
  <c r="AI200" i="2" s="1"/>
  <c r="H200" i="2" s="1"/>
  <c r="AL179" i="2"/>
  <c r="AM179" i="2" s="1"/>
  <c r="F16" i="2"/>
  <c r="D16" i="2" s="1"/>
  <c r="AH185" i="2"/>
  <c r="AI185" i="2" s="1"/>
  <c r="D185" i="2" s="1"/>
  <c r="N161" i="3" s="1"/>
  <c r="AH125" i="2"/>
  <c r="AI125" i="2" s="1"/>
  <c r="H125" i="2" s="1"/>
  <c r="P31" i="2"/>
  <c r="Q31" i="2" s="1"/>
  <c r="D53" i="2"/>
  <c r="N29" i="3" s="1"/>
  <c r="R148" i="2"/>
  <c r="O49" i="2"/>
  <c r="N207" i="3" s="1"/>
  <c r="N179" i="2"/>
  <c r="R179" i="2"/>
  <c r="O40" i="2"/>
  <c r="O198" i="3" s="1"/>
  <c r="R198" i="3" s="1"/>
  <c r="N118" i="2"/>
  <c r="S100" i="2"/>
  <c r="AN100" i="2" s="1"/>
  <c r="R100" i="2" s="1"/>
  <c r="R142" i="2"/>
  <c r="N161" i="2"/>
  <c r="Q6" i="10"/>
  <c r="L160" i="2"/>
  <c r="AJ160" i="2" s="1"/>
  <c r="J160" i="2" s="1"/>
  <c r="O136" i="3" s="1"/>
  <c r="R136" i="3" s="1"/>
  <c r="L120" i="2"/>
  <c r="AJ120" i="2" s="1"/>
  <c r="J120" i="2" s="1"/>
  <c r="E96" i="3" s="1"/>
  <c r="S118" i="2"/>
  <c r="AN142" i="2"/>
  <c r="O68" i="2"/>
  <c r="D226" i="3" s="1"/>
  <c r="AN210" i="2"/>
  <c r="AN21" i="2"/>
  <c r="R21" i="2" s="1"/>
  <c r="Q26" i="10" s="1"/>
  <c r="P56" i="10" s="1"/>
  <c r="H69" i="2"/>
  <c r="R161" i="2"/>
  <c r="O107" i="2"/>
  <c r="J265" i="3" s="1"/>
  <c r="Q72" i="2"/>
  <c r="S16" i="2"/>
  <c r="Q36" i="10" s="1"/>
  <c r="Q51" i="10" s="1"/>
  <c r="F190" i="2"/>
  <c r="L190" i="2" s="1"/>
  <c r="AJ190" i="2" s="1"/>
  <c r="J190" i="2" s="1"/>
  <c r="O166" i="3" s="1"/>
  <c r="R166" i="3" s="1"/>
  <c r="F50" i="2"/>
  <c r="D50" i="2" s="1"/>
  <c r="D26" i="3" s="1"/>
  <c r="F42" i="2"/>
  <c r="H42" i="2" s="1"/>
  <c r="F73" i="2"/>
  <c r="H73" i="2" s="1"/>
  <c r="D56" i="2"/>
  <c r="J32" i="3" s="1"/>
  <c r="Q148" i="2"/>
  <c r="S189" i="2"/>
  <c r="H80" i="2"/>
  <c r="Q64" i="2"/>
  <c r="AN155" i="2"/>
  <c r="Q191" i="2"/>
  <c r="AN118" i="2"/>
  <c r="O118" i="2"/>
  <c r="N276" i="3" s="1"/>
  <c r="S142" i="2"/>
  <c r="Q96" i="2"/>
  <c r="S161" i="2"/>
  <c r="Q161" i="2"/>
  <c r="N107" i="2"/>
  <c r="N72" i="2"/>
  <c r="O16" i="2"/>
  <c r="AN16" i="2"/>
  <c r="R16" i="2" s="1"/>
  <c r="Q21" i="10" s="1"/>
  <c r="P51" i="10" s="1"/>
  <c r="AH142" i="2"/>
  <c r="AI142" i="2" s="1"/>
  <c r="H142" i="2" s="1"/>
  <c r="F129" i="2"/>
  <c r="D129" i="2" s="1"/>
  <c r="D105" i="3" s="1"/>
  <c r="F122" i="2"/>
  <c r="D122" i="2" s="1"/>
  <c r="J98" i="3" s="1"/>
  <c r="F46" i="2"/>
  <c r="L46" i="2" s="1"/>
  <c r="K22" i="3" s="1"/>
  <c r="P20" i="2"/>
  <c r="Q10" i="10" s="1"/>
  <c r="F197" i="2"/>
  <c r="H197" i="2" s="1"/>
  <c r="AH192" i="2"/>
  <c r="AI192" i="2" s="1"/>
  <c r="D192" i="2" s="1"/>
  <c r="D168" i="3" s="1"/>
  <c r="AH106" i="2"/>
  <c r="AI106" i="2" s="1"/>
  <c r="D106" i="2" s="1"/>
  <c r="N82" i="3" s="1"/>
  <c r="F70" i="2"/>
  <c r="L70" i="2" s="1"/>
  <c r="AJ70" i="2" s="1"/>
  <c r="J70" i="2" s="1"/>
  <c r="E46" i="3" s="1"/>
  <c r="N148" i="2"/>
  <c r="R189" i="2"/>
  <c r="N196" i="2"/>
  <c r="O155" i="2"/>
  <c r="P313" i="3" s="1"/>
  <c r="S313" i="3" s="1"/>
  <c r="S191" i="2"/>
  <c r="L107" i="2"/>
  <c r="AJ107" i="2" s="1"/>
  <c r="J107" i="2" s="1"/>
  <c r="O83" i="3" s="1"/>
  <c r="R83" i="3" s="1"/>
  <c r="N142" i="2"/>
  <c r="L18" i="2"/>
  <c r="C38" i="10" s="1"/>
  <c r="C53" i="10" s="1"/>
  <c r="H68" i="2"/>
  <c r="R107" i="2"/>
  <c r="N160" i="2"/>
  <c r="F63" i="2"/>
  <c r="L63" i="2" s="1"/>
  <c r="K39" i="3" s="1"/>
  <c r="F82" i="2"/>
  <c r="L82" i="2" s="1"/>
  <c r="AJ82" i="2" s="1"/>
  <c r="J82" i="2" s="1"/>
  <c r="O58" i="3" s="1"/>
  <c r="R58" i="3" s="1"/>
  <c r="P183" i="2"/>
  <c r="R183" i="2" s="1"/>
  <c r="AL189" i="2"/>
  <c r="AM189" i="2" s="1"/>
  <c r="AH18" i="2"/>
  <c r="AI18" i="2" s="1"/>
  <c r="D18" i="2" s="1"/>
  <c r="AL155" i="2"/>
  <c r="AM155" i="2" s="1"/>
  <c r="AL87" i="2"/>
  <c r="AM87" i="2" s="1"/>
  <c r="O87" i="2" s="1"/>
  <c r="Q37" i="10"/>
  <c r="Q52" i="10" s="1"/>
  <c r="AN17" i="2"/>
  <c r="R17" i="2" s="1"/>
  <c r="Q22" i="10" s="1"/>
  <c r="P52" i="10" s="1"/>
  <c r="F118" i="2"/>
  <c r="L118" i="2" s="1"/>
  <c r="AJ118" i="2" s="1"/>
  <c r="J118" i="2" s="1"/>
  <c r="O94" i="3" s="1"/>
  <c r="R94" i="3" s="1"/>
  <c r="AH118" i="2"/>
  <c r="AI118" i="2" s="1"/>
  <c r="F21" i="2"/>
  <c r="C11" i="10" s="1"/>
  <c r="AH21" i="2"/>
  <c r="AI21" i="2" s="1"/>
  <c r="R131" i="2"/>
  <c r="Q131" i="2"/>
  <c r="N131" i="2"/>
  <c r="O143" i="2"/>
  <c r="P301" i="3" s="1"/>
  <c r="S301" i="3" s="1"/>
  <c r="R143" i="2"/>
  <c r="Q116" i="2"/>
  <c r="R116" i="2"/>
  <c r="N116" i="2"/>
  <c r="Q192" i="2"/>
  <c r="N192" i="2"/>
  <c r="Q22" i="2"/>
  <c r="O22" i="2"/>
  <c r="F208" i="2"/>
  <c r="L208" i="2" s="1"/>
  <c r="AJ208" i="2" s="1"/>
  <c r="J208" i="2" s="1"/>
  <c r="E184" i="3" s="1"/>
  <c r="AH208" i="2"/>
  <c r="AI208" i="2" s="1"/>
  <c r="P120" i="2"/>
  <c r="AL120" i="2"/>
  <c r="AM120" i="2" s="1"/>
  <c r="AN26" i="2"/>
  <c r="O26" i="2"/>
  <c r="R26" i="2"/>
  <c r="Q31" i="10" s="1"/>
  <c r="P61" i="10" s="1"/>
  <c r="N26" i="2"/>
  <c r="Q16" i="10"/>
  <c r="Q119" i="2"/>
  <c r="O119" i="2"/>
  <c r="K277" i="3" s="1"/>
  <c r="R119" i="2"/>
  <c r="N119" i="2"/>
  <c r="AN119" i="2"/>
  <c r="Q18" i="2"/>
  <c r="O18" i="2"/>
  <c r="N18" i="2"/>
  <c r="Q8" i="10"/>
  <c r="F57" i="2"/>
  <c r="AH57" i="2"/>
  <c r="AI57" i="2" s="1"/>
  <c r="AL166" i="2"/>
  <c r="AM166" i="2" s="1"/>
  <c r="P166" i="2"/>
  <c r="R166" i="2" s="1"/>
  <c r="H31" i="2"/>
  <c r="D31" i="2"/>
  <c r="J7" i="3" s="1"/>
  <c r="Q42" i="10"/>
  <c r="Q57" i="10" s="1"/>
  <c r="AN22" i="2"/>
  <c r="R22" i="2" s="1"/>
  <c r="Q27" i="10" s="1"/>
  <c r="P57" i="10" s="1"/>
  <c r="Q37" i="2"/>
  <c r="Q26" i="2"/>
  <c r="H58" i="2"/>
  <c r="O55" i="2"/>
  <c r="N213" i="3" s="1"/>
  <c r="Q55" i="2"/>
  <c r="F117" i="2"/>
  <c r="H117" i="2" s="1"/>
  <c r="S131" i="2"/>
  <c r="S18" i="2"/>
  <c r="Q81" i="2"/>
  <c r="O81" i="2"/>
  <c r="P239" i="3" s="1"/>
  <c r="S239" i="3" s="1"/>
  <c r="O52" i="2"/>
  <c r="K210" i="3" s="1"/>
  <c r="Q52" i="2"/>
  <c r="S53" i="2"/>
  <c r="AN53" i="2" s="1"/>
  <c r="R53" i="2" s="1"/>
  <c r="N189" i="2"/>
  <c r="Q189" i="2"/>
  <c r="S105" i="2"/>
  <c r="AN105" i="2" s="1"/>
  <c r="R105" i="2" s="1"/>
  <c r="O105" i="2"/>
  <c r="D263" i="3" s="1"/>
  <c r="Q80" i="2"/>
  <c r="AN196" i="2"/>
  <c r="Q82" i="2"/>
  <c r="O191" i="2"/>
  <c r="P349" i="3" s="1"/>
  <c r="S349" i="3" s="1"/>
  <c r="N96" i="2"/>
  <c r="AN96" i="2"/>
  <c r="R96" i="2" s="1"/>
  <c r="L68" i="2"/>
  <c r="P44" i="3" s="1"/>
  <c r="S44" i="3" s="1"/>
  <c r="Q41" i="2"/>
  <c r="AN107" i="2"/>
  <c r="R160" i="2"/>
  <c r="F60" i="2"/>
  <c r="H60" i="2" s="1"/>
  <c r="F59" i="2"/>
  <c r="L59" i="2" s="1"/>
  <c r="AJ59" i="2" s="1"/>
  <c r="J59" i="2" s="1"/>
  <c r="E35" i="3" s="1"/>
  <c r="F102" i="2"/>
  <c r="L102" i="2" s="1"/>
  <c r="P78" i="3" s="1"/>
  <c r="S78" i="3" s="1"/>
  <c r="AH96" i="2"/>
  <c r="AI96" i="2" s="1"/>
  <c r="H96" i="2" s="1"/>
  <c r="Q196" i="2"/>
  <c r="Q87" i="2"/>
  <c r="AH78" i="2"/>
  <c r="AI78" i="2" s="1"/>
  <c r="AL107" i="2"/>
  <c r="AM107" i="2" s="1"/>
  <c r="Q107" i="2" s="1"/>
  <c r="AH41" i="2"/>
  <c r="AI41" i="2" s="1"/>
  <c r="H41" i="2" s="1"/>
  <c r="R30" i="2"/>
  <c r="O192" i="2"/>
  <c r="P350" i="3" s="1"/>
  <c r="S350" i="3" s="1"/>
  <c r="S192" i="2"/>
  <c r="S143" i="2"/>
  <c r="Q143" i="2"/>
  <c r="R173" i="2"/>
  <c r="P152" i="2"/>
  <c r="R152" i="2" s="1"/>
  <c r="P56" i="2"/>
  <c r="Q56" i="2" s="1"/>
  <c r="AN116" i="2"/>
  <c r="R192" i="2"/>
  <c r="AN192" i="2"/>
  <c r="N143" i="2"/>
  <c r="AN143" i="2"/>
  <c r="S173" i="2"/>
  <c r="F186" i="2"/>
  <c r="H186" i="2" s="1"/>
  <c r="F182" i="2"/>
  <c r="D182" i="2" s="1"/>
  <c r="J158" i="3" s="1"/>
  <c r="P58" i="2"/>
  <c r="AH111" i="2"/>
  <c r="AI111" i="2" s="1"/>
  <c r="H111" i="2" s="1"/>
  <c r="AH145" i="2"/>
  <c r="AI145" i="2" s="1"/>
  <c r="H145" i="2" s="1"/>
  <c r="S184" i="2"/>
  <c r="O131" i="2"/>
  <c r="N289" i="3" s="1"/>
  <c r="S116" i="2"/>
  <c r="R184" i="2"/>
  <c r="N173" i="2"/>
  <c r="AH40" i="2"/>
  <c r="AI40" i="2" s="1"/>
  <c r="H40" i="2" s="1"/>
  <c r="P114" i="2"/>
  <c r="R114" i="2" s="1"/>
  <c r="AL131" i="2"/>
  <c r="AM131" i="2" s="1"/>
  <c r="O148" i="2"/>
  <c r="J306" i="3" s="1"/>
  <c r="S148" i="2"/>
  <c r="N53" i="2"/>
  <c r="S76" i="2"/>
  <c r="AN76" i="2" s="1"/>
  <c r="R76" i="2" s="1"/>
  <c r="H160" i="2"/>
  <c r="R196" i="2"/>
  <c r="S196" i="2"/>
  <c r="N30" i="2"/>
  <c r="S87" i="2"/>
  <c r="AN87" i="2" s="1"/>
  <c r="R87" i="2" s="1"/>
  <c r="O160" i="2"/>
  <c r="J318" i="3" s="1"/>
  <c r="F177" i="2"/>
  <c r="D177" i="2" s="1"/>
  <c r="AL53" i="2"/>
  <c r="AM53" i="2" s="1"/>
  <c r="O53" i="2" s="1"/>
  <c r="D211" i="3" s="1"/>
  <c r="AH110" i="2"/>
  <c r="AI110" i="2" s="1"/>
  <c r="H110" i="2" s="1"/>
  <c r="AL76" i="2"/>
  <c r="AM76" i="2" s="1"/>
  <c r="O76" i="2" s="1"/>
  <c r="AL148" i="2"/>
  <c r="AM148" i="2" s="1"/>
  <c r="F89" i="2"/>
  <c r="H89" i="2" s="1"/>
  <c r="S63" i="2"/>
  <c r="AN63" i="2" s="1"/>
  <c r="R63" i="2" s="1"/>
  <c r="S160" i="2"/>
  <c r="AH143" i="2"/>
  <c r="AI143" i="2" s="1"/>
  <c r="D143" i="2" s="1"/>
  <c r="D119" i="3" s="1"/>
  <c r="F151" i="2"/>
  <c r="L151" i="2" s="1"/>
  <c r="AJ151" i="2" s="1"/>
  <c r="AL160" i="2"/>
  <c r="AM160" i="2" s="1"/>
  <c r="AL30" i="2"/>
  <c r="AM30" i="2" s="1"/>
  <c r="O30" i="2" s="1"/>
  <c r="AH165" i="2"/>
  <c r="AI165" i="2" s="1"/>
  <c r="H165" i="2" s="1"/>
  <c r="P94" i="2"/>
  <c r="Q94" i="2" s="1"/>
  <c r="AL196" i="2"/>
  <c r="AM196" i="2" s="1"/>
  <c r="P36" i="2"/>
  <c r="N36" i="2" s="1"/>
  <c r="D77" i="2"/>
  <c r="N53" i="3" s="1"/>
  <c r="O156" i="2"/>
  <c r="O314" i="3" s="1"/>
  <c r="R314" i="3" s="1"/>
  <c r="AN156" i="2"/>
  <c r="AN173" i="2"/>
  <c r="O173" i="2"/>
  <c r="E331" i="3" s="1"/>
  <c r="F37" i="2"/>
  <c r="L37" i="2" s="1"/>
  <c r="AJ37" i="2" s="1"/>
  <c r="J37" i="2" s="1"/>
  <c r="O13" i="3" s="1"/>
  <c r="R13" i="3" s="1"/>
  <c r="F133" i="2"/>
  <c r="D133" i="2" s="1"/>
  <c r="J109" i="3" s="1"/>
  <c r="F83" i="2"/>
  <c r="AN184" i="2"/>
  <c r="N210" i="2"/>
  <c r="AH140" i="2"/>
  <c r="AI140" i="2" s="1"/>
  <c r="H140" i="2" s="1"/>
  <c r="F72" i="2"/>
  <c r="L72" i="2" s="1"/>
  <c r="P48" i="3" s="1"/>
  <c r="S48" i="3" s="1"/>
  <c r="P79" i="2"/>
  <c r="O79" i="2" s="1"/>
  <c r="AL173" i="2"/>
  <c r="AM173" i="2" s="1"/>
  <c r="H77" i="2"/>
  <c r="L74" i="2"/>
  <c r="P50" i="3" s="1"/>
  <c r="S50" i="3" s="1"/>
  <c r="O184" i="2"/>
  <c r="D342" i="3" s="1"/>
  <c r="Q184" i="2"/>
  <c r="Q210" i="2"/>
  <c r="F91" i="2"/>
  <c r="L91" i="2" s="1"/>
  <c r="AL69" i="2"/>
  <c r="AM69" i="2" s="1"/>
  <c r="O69" i="2" s="1"/>
  <c r="D227" i="3" s="1"/>
  <c r="AH26" i="2"/>
  <c r="AI26" i="2" s="1"/>
  <c r="AL184" i="2"/>
  <c r="AM184" i="2" s="1"/>
  <c r="AH210" i="2"/>
  <c r="AI210" i="2" s="1"/>
  <c r="H210" i="2" s="1"/>
  <c r="L26" i="2"/>
  <c r="C46" i="10" s="1"/>
  <c r="C61" i="10" s="1"/>
  <c r="S69" i="2"/>
  <c r="AN69" i="2" s="1"/>
  <c r="R69" i="2" s="1"/>
  <c r="O210" i="2"/>
  <c r="K368" i="3" s="1"/>
  <c r="AH49" i="2"/>
  <c r="AI49" i="2" s="1"/>
  <c r="D49" i="2" s="1"/>
  <c r="N25" i="3" s="1"/>
  <c r="F116" i="2"/>
  <c r="L116" i="2" s="1"/>
  <c r="AJ116" i="2" s="1"/>
  <c r="J116" i="2" s="1"/>
  <c r="O92" i="3" s="1"/>
  <c r="R92" i="3" s="1"/>
  <c r="AH150" i="2"/>
  <c r="AI150" i="2" s="1"/>
  <c r="H150" i="2" s="1"/>
  <c r="R155" i="2"/>
  <c r="S155" i="2"/>
  <c r="R210" i="2"/>
  <c r="AH17" i="2"/>
  <c r="AI17" i="2" s="1"/>
  <c r="H17" i="2" s="1"/>
  <c r="L17" i="2"/>
  <c r="C37" i="10" s="1"/>
  <c r="C52" i="10" s="1"/>
  <c r="N63" i="2"/>
  <c r="Q63" i="2"/>
  <c r="F156" i="2"/>
  <c r="D156" i="2" s="1"/>
  <c r="D132" i="3" s="1"/>
  <c r="P77" i="2"/>
  <c r="S77" i="2" s="1"/>
  <c r="AJ23" i="2"/>
  <c r="J23" i="2" s="1"/>
  <c r="C28" i="10" s="1"/>
  <c r="B58" i="10" s="1"/>
  <c r="S48" i="2"/>
  <c r="AN48" i="2" s="1"/>
  <c r="R48" i="2" s="1"/>
  <c r="O48" i="2"/>
  <c r="Q48" i="2"/>
  <c r="AJ24" i="2"/>
  <c r="J24" i="2" s="1"/>
  <c r="C29" i="10" s="1"/>
  <c r="B59" i="10" s="1"/>
  <c r="E29" i="3"/>
  <c r="O29" i="3"/>
  <c r="R29" i="3" s="1"/>
  <c r="S141" i="2"/>
  <c r="O141" i="2"/>
  <c r="Q141" i="2"/>
  <c r="AN141" i="2"/>
  <c r="N141" i="2"/>
  <c r="R141" i="2"/>
  <c r="O74" i="3"/>
  <c r="R74" i="3" s="1"/>
  <c r="E74" i="3"/>
  <c r="J233" i="3"/>
  <c r="K233" i="3"/>
  <c r="E233" i="3"/>
  <c r="D233" i="3"/>
  <c r="N233" i="3"/>
  <c r="P233" i="3"/>
  <c r="S233" i="3" s="1"/>
  <c r="O233" i="3"/>
  <c r="R233" i="3" s="1"/>
  <c r="J250" i="3"/>
  <c r="N250" i="3"/>
  <c r="E250" i="3"/>
  <c r="O250" i="3"/>
  <c r="R250" i="3" s="1"/>
  <c r="K250" i="3"/>
  <c r="D250" i="3"/>
  <c r="P250" i="3"/>
  <c r="S250" i="3" s="1"/>
  <c r="L126" i="2"/>
  <c r="AJ126" i="2" s="1"/>
  <c r="J126" i="2" s="1"/>
  <c r="D126" i="2"/>
  <c r="H126" i="2"/>
  <c r="D274" i="3"/>
  <c r="O274" i="3"/>
  <c r="R274" i="3" s="1"/>
  <c r="N274" i="3"/>
  <c r="J274" i="3"/>
  <c r="P274" i="3"/>
  <c r="S274" i="3" s="1"/>
  <c r="E274" i="3"/>
  <c r="K274" i="3"/>
  <c r="K123" i="3"/>
  <c r="P123" i="3"/>
  <c r="S123" i="3" s="1"/>
  <c r="AJ147" i="2"/>
  <c r="J147" i="2" s="1"/>
  <c r="O123" i="3" s="1"/>
  <c r="R123" i="3" s="1"/>
  <c r="S88" i="2"/>
  <c r="AN88" i="2" s="1"/>
  <c r="R88" i="2" s="1"/>
  <c r="Q88" i="2"/>
  <c r="O88" i="2"/>
  <c r="N88" i="2"/>
  <c r="P182" i="3"/>
  <c r="S182" i="3" s="1"/>
  <c r="K182" i="3"/>
  <c r="AJ206" i="2"/>
  <c r="J206" i="2" s="1"/>
  <c r="O182" i="3" s="1"/>
  <c r="R182" i="3" s="1"/>
  <c r="E205" i="3"/>
  <c r="O205" i="3"/>
  <c r="R205" i="3" s="1"/>
  <c r="D205" i="3"/>
  <c r="K205" i="3"/>
  <c r="P205" i="3"/>
  <c r="S205" i="3" s="1"/>
  <c r="N205" i="3"/>
  <c r="J205" i="3"/>
  <c r="K62" i="3"/>
  <c r="P62" i="3"/>
  <c r="S62" i="3" s="1"/>
  <c r="AJ86" i="2"/>
  <c r="J86" i="2" s="1"/>
  <c r="J347" i="3"/>
  <c r="O347" i="3"/>
  <c r="R347" i="3" s="1"/>
  <c r="K347" i="3"/>
  <c r="P347" i="3"/>
  <c r="S347" i="3" s="1"/>
  <c r="D347" i="3"/>
  <c r="N347" i="3"/>
  <c r="E347" i="3"/>
  <c r="E249" i="3"/>
  <c r="K249" i="3"/>
  <c r="J249" i="3"/>
  <c r="P249" i="3"/>
  <c r="S249" i="3" s="1"/>
  <c r="N249" i="3"/>
  <c r="O249" i="3"/>
  <c r="R249" i="3" s="1"/>
  <c r="D249" i="3"/>
  <c r="P19" i="3"/>
  <c r="S19" i="3" s="1"/>
  <c r="K19" i="3"/>
  <c r="AJ43" i="2"/>
  <c r="J43" i="2" s="1"/>
  <c r="N172" i="3"/>
  <c r="D172" i="3"/>
  <c r="J172" i="3"/>
  <c r="E100" i="3"/>
  <c r="O100" i="3"/>
  <c r="R100" i="3" s="1"/>
  <c r="O90" i="3"/>
  <c r="R90" i="3" s="1"/>
  <c r="E90" i="3"/>
  <c r="K260" i="3"/>
  <c r="P260" i="3"/>
  <c r="S260" i="3" s="1"/>
  <c r="N260" i="3"/>
  <c r="D260" i="3"/>
  <c r="J260" i="3"/>
  <c r="E260" i="3"/>
  <c r="O260" i="3"/>
  <c r="R260" i="3" s="1"/>
  <c r="E87" i="3"/>
  <c r="O87" i="3"/>
  <c r="R87" i="3" s="1"/>
  <c r="K28" i="3"/>
  <c r="P28" i="3"/>
  <c r="S28" i="3" s="1"/>
  <c r="P244" i="3"/>
  <c r="S244" i="3" s="1"/>
  <c r="E244" i="3"/>
  <c r="K244" i="3"/>
  <c r="D244" i="3"/>
  <c r="O244" i="3"/>
  <c r="R244" i="3" s="1"/>
  <c r="J244" i="3"/>
  <c r="N244" i="3"/>
  <c r="O60" i="3"/>
  <c r="R60" i="3" s="1"/>
  <c r="E60" i="3"/>
  <c r="E89" i="3"/>
  <c r="O89" i="3"/>
  <c r="R89" i="3" s="1"/>
  <c r="K144" i="3"/>
  <c r="P144" i="3"/>
  <c r="S144" i="3" s="1"/>
  <c r="AJ168" i="2"/>
  <c r="J168" i="2" s="1"/>
  <c r="O144" i="3" s="1"/>
  <c r="R144" i="3" s="1"/>
  <c r="E86" i="3"/>
  <c r="O86" i="3"/>
  <c r="R86" i="3" s="1"/>
  <c r="AJ164" i="2"/>
  <c r="J164" i="2" s="1"/>
  <c r="E140" i="3" s="1"/>
  <c r="J309" i="3"/>
  <c r="N309" i="3"/>
  <c r="P309" i="3"/>
  <c r="S309" i="3" s="1"/>
  <c r="O309" i="3"/>
  <c r="R309" i="3" s="1"/>
  <c r="E309" i="3"/>
  <c r="K309" i="3"/>
  <c r="D309" i="3"/>
  <c r="O247" i="3"/>
  <c r="R247" i="3" s="1"/>
  <c r="P247" i="3"/>
  <c r="S247" i="3" s="1"/>
  <c r="N247" i="3"/>
  <c r="J247" i="3"/>
  <c r="K247" i="3"/>
  <c r="E247" i="3"/>
  <c r="D247" i="3"/>
  <c r="O9" i="3"/>
  <c r="R9" i="3" s="1"/>
  <c r="E9" i="3"/>
  <c r="E14" i="3"/>
  <c r="O14" i="3"/>
  <c r="R14" i="3" s="1"/>
  <c r="E42" i="3"/>
  <c r="O42" i="3"/>
  <c r="R42" i="3" s="1"/>
  <c r="O186" i="3"/>
  <c r="E186" i="3"/>
  <c r="E187" i="3" s="1"/>
  <c r="P149" i="3"/>
  <c r="S149" i="3" s="1"/>
  <c r="K149" i="3"/>
  <c r="AJ173" i="2"/>
  <c r="J173" i="2" s="1"/>
  <c r="E149" i="3" s="1"/>
  <c r="P236" i="3"/>
  <c r="S236" i="3" s="1"/>
  <c r="O236" i="3"/>
  <c r="R236" i="3" s="1"/>
  <c r="J236" i="3"/>
  <c r="D236" i="3"/>
  <c r="K236" i="3"/>
  <c r="E236" i="3"/>
  <c r="N236" i="3"/>
  <c r="O23" i="3"/>
  <c r="R23" i="3" s="1"/>
  <c r="E23" i="3"/>
  <c r="N302" i="3"/>
  <c r="E302" i="3"/>
  <c r="P302" i="3"/>
  <c r="S302" i="3" s="1"/>
  <c r="D302" i="3"/>
  <c r="J302" i="3"/>
  <c r="O302" i="3"/>
  <c r="R302" i="3" s="1"/>
  <c r="K302" i="3"/>
  <c r="L67" i="2"/>
  <c r="H67" i="2"/>
  <c r="D67" i="2"/>
  <c r="O366" i="3"/>
  <c r="R366" i="3" s="1"/>
  <c r="E366" i="3"/>
  <c r="J366" i="3"/>
  <c r="N366" i="3"/>
  <c r="K366" i="3"/>
  <c r="P366" i="3"/>
  <c r="S366" i="3" s="1"/>
  <c r="D366" i="3"/>
  <c r="N52" i="3"/>
  <c r="D52" i="3"/>
  <c r="J52" i="3"/>
  <c r="O53" i="3"/>
  <c r="R53" i="3" s="1"/>
  <c r="E53" i="3"/>
  <c r="D195" i="3"/>
  <c r="J195" i="3"/>
  <c r="E195" i="3"/>
  <c r="O195" i="3"/>
  <c r="R195" i="3" s="1"/>
  <c r="P195" i="3"/>
  <c r="S195" i="3" s="1"/>
  <c r="N195" i="3"/>
  <c r="K195" i="3"/>
  <c r="N180" i="3"/>
  <c r="D180" i="3"/>
  <c r="J180" i="3"/>
  <c r="J50" i="3"/>
  <c r="D50" i="3"/>
  <c r="N50" i="3"/>
  <c r="AJ52" i="2"/>
  <c r="J52" i="2" s="1"/>
  <c r="O54" i="3"/>
  <c r="R54" i="3" s="1"/>
  <c r="E54" i="3"/>
  <c r="D355" i="3"/>
  <c r="O355" i="3"/>
  <c r="R355" i="3" s="1"/>
  <c r="P355" i="3"/>
  <c r="S355" i="3" s="1"/>
  <c r="N355" i="3"/>
  <c r="K355" i="3"/>
  <c r="J355" i="3"/>
  <c r="E355" i="3"/>
  <c r="J122" i="3"/>
  <c r="D122" i="3"/>
  <c r="N122" i="3"/>
  <c r="O85" i="3"/>
  <c r="R85" i="3" s="1"/>
  <c r="E85" i="3"/>
  <c r="O63" i="3"/>
  <c r="R63" i="3" s="1"/>
  <c r="E63" i="3"/>
  <c r="O41" i="3"/>
  <c r="R41" i="3" s="1"/>
  <c r="E41" i="3"/>
  <c r="O45" i="3"/>
  <c r="R45" i="3" s="1"/>
  <c r="E45" i="3"/>
  <c r="E51" i="3"/>
  <c r="O51" i="3"/>
  <c r="R51" i="3" s="1"/>
  <c r="K75" i="3"/>
  <c r="P75" i="3"/>
  <c r="S75" i="3" s="1"/>
  <c r="AJ99" i="2"/>
  <c r="J99" i="2" s="1"/>
  <c r="E81" i="3"/>
  <c r="O81" i="3"/>
  <c r="R81" i="3" s="1"/>
  <c r="E66" i="3"/>
  <c r="O66" i="3"/>
  <c r="R66" i="3" s="1"/>
  <c r="D240" i="3"/>
  <c r="N240" i="3"/>
  <c r="E240" i="3"/>
  <c r="K240" i="3"/>
  <c r="O240" i="3"/>
  <c r="R240" i="3" s="1"/>
  <c r="P240" i="3"/>
  <c r="S240" i="3" s="1"/>
  <c r="J240" i="3"/>
  <c r="O116" i="3"/>
  <c r="R116" i="3" s="1"/>
  <c r="E116" i="3"/>
  <c r="E56" i="3"/>
  <c r="O56" i="3"/>
  <c r="R56" i="3" s="1"/>
  <c r="O88" i="3"/>
  <c r="R88" i="3" s="1"/>
  <c r="E88" i="3"/>
  <c r="O106" i="3"/>
  <c r="R106" i="3" s="1"/>
  <c r="E106" i="3"/>
  <c r="L137" i="2"/>
  <c r="H137" i="2"/>
  <c r="D137" i="2"/>
  <c r="O34" i="3"/>
  <c r="R34" i="3" s="1"/>
  <c r="E34" i="3"/>
  <c r="E356" i="3"/>
  <c r="D356" i="3"/>
  <c r="P356" i="3"/>
  <c r="S356" i="3" s="1"/>
  <c r="K356" i="3"/>
  <c r="O356" i="3"/>
  <c r="R356" i="3" s="1"/>
  <c r="J356" i="3"/>
  <c r="N356" i="3"/>
  <c r="E17" i="3"/>
  <c r="O17" i="3"/>
  <c r="R17" i="3" s="1"/>
  <c r="E82" i="3"/>
  <c r="O82" i="3"/>
  <c r="R82" i="3" s="1"/>
  <c r="N75" i="3"/>
  <c r="D75" i="3"/>
  <c r="J75" i="3"/>
  <c r="L88" i="2"/>
  <c r="J197" i="3"/>
  <c r="N197" i="3"/>
  <c r="E197" i="3"/>
  <c r="P197" i="3"/>
  <c r="S197" i="3" s="1"/>
  <c r="O197" i="3"/>
  <c r="R197" i="3" s="1"/>
  <c r="K197" i="3"/>
  <c r="D197" i="3"/>
  <c r="K121" i="3"/>
  <c r="P121" i="3"/>
  <c r="S121" i="3" s="1"/>
  <c r="AJ145" i="2"/>
  <c r="J145" i="2" s="1"/>
  <c r="E121" i="3" s="1"/>
  <c r="O224" i="3"/>
  <c r="R224" i="3" s="1"/>
  <c r="K224" i="3"/>
  <c r="N224" i="3"/>
  <c r="P224" i="3"/>
  <c r="S224" i="3" s="1"/>
  <c r="D224" i="3"/>
  <c r="E224" i="3"/>
  <c r="J224" i="3"/>
  <c r="P107" i="3"/>
  <c r="S107" i="3" s="1"/>
  <c r="K107" i="3"/>
  <c r="AJ131" i="2"/>
  <c r="J131" i="2" s="1"/>
  <c r="E107" i="3" s="1"/>
  <c r="D103" i="3"/>
  <c r="J103" i="3"/>
  <c r="N103" i="3"/>
  <c r="P27" i="3"/>
  <c r="S27" i="3" s="1"/>
  <c r="K27" i="3"/>
  <c r="AJ51" i="2"/>
  <c r="J51" i="2" s="1"/>
  <c r="O115" i="3"/>
  <c r="R115" i="3" s="1"/>
  <c r="E115" i="3"/>
  <c r="P180" i="3"/>
  <c r="S180" i="3" s="1"/>
  <c r="K180" i="3"/>
  <c r="AJ204" i="2"/>
  <c r="J204" i="2" s="1"/>
  <c r="O180" i="3" s="1"/>
  <c r="R180" i="3" s="1"/>
  <c r="E31" i="3"/>
  <c r="O31" i="3"/>
  <c r="R31" i="3" s="1"/>
  <c r="O16" i="3"/>
  <c r="R16" i="3" s="1"/>
  <c r="E16" i="3"/>
  <c r="D151" i="3"/>
  <c r="J151" i="3"/>
  <c r="N151" i="3"/>
  <c r="D60" i="3"/>
  <c r="N60" i="3"/>
  <c r="J60" i="3"/>
  <c r="E327" i="3"/>
  <c r="O327" i="3"/>
  <c r="R327" i="3" s="1"/>
  <c r="D327" i="3"/>
  <c r="K327" i="3"/>
  <c r="J327" i="3"/>
  <c r="N327" i="3"/>
  <c r="P327" i="3"/>
  <c r="S327" i="3" s="1"/>
  <c r="K124" i="3"/>
  <c r="P124" i="3"/>
  <c r="S124" i="3" s="1"/>
  <c r="AJ148" i="2"/>
  <c r="J148" i="2" s="1"/>
  <c r="E124" i="3" s="1"/>
  <c r="P99" i="3"/>
  <c r="S99" i="3" s="1"/>
  <c r="K99" i="3"/>
  <c r="AJ123" i="2"/>
  <c r="J123" i="2" s="1"/>
  <c r="O99" i="3" s="1"/>
  <c r="R99" i="3" s="1"/>
  <c r="K146" i="3"/>
  <c r="P146" i="3"/>
  <c r="S146" i="3" s="1"/>
  <c r="AJ170" i="2"/>
  <c r="J170" i="2" s="1"/>
  <c r="E146" i="3" s="1"/>
  <c r="O12" i="3"/>
  <c r="R12" i="3" s="1"/>
  <c r="E12" i="3"/>
  <c r="O95" i="3"/>
  <c r="R95" i="3" s="1"/>
  <c r="E95" i="3"/>
  <c r="N34" i="3"/>
  <c r="J34" i="3"/>
  <c r="D34" i="3"/>
  <c r="P179" i="3"/>
  <c r="S179" i="3" s="1"/>
  <c r="K179" i="3"/>
  <c r="AJ203" i="2"/>
  <c r="J203" i="2" s="1"/>
  <c r="O179" i="3" s="1"/>
  <c r="R179" i="3" s="1"/>
  <c r="E7" i="3"/>
  <c r="O7" i="3"/>
  <c r="R7" i="3" s="1"/>
  <c r="P16" i="3"/>
  <c r="S16" i="3" s="1"/>
  <c r="K16" i="3"/>
  <c r="L141" i="2"/>
  <c r="AJ141" i="2" s="1"/>
  <c r="J141" i="2" s="1"/>
  <c r="E70" i="3"/>
  <c r="O70" i="3"/>
  <c r="R70" i="3" s="1"/>
  <c r="K116" i="3"/>
  <c r="P116" i="3"/>
  <c r="S116" i="3" s="1"/>
  <c r="P364" i="3"/>
  <c r="S364" i="3" s="1"/>
  <c r="K364" i="3"/>
  <c r="O364" i="3"/>
  <c r="R364" i="3" s="1"/>
  <c r="D364" i="3"/>
  <c r="J364" i="3"/>
  <c r="N364" i="3"/>
  <c r="E364" i="3"/>
  <c r="K54" i="3"/>
  <c r="P54" i="3"/>
  <c r="S54" i="3" s="1"/>
  <c r="P25" i="3"/>
  <c r="S25" i="3" s="1"/>
  <c r="K25" i="3"/>
  <c r="S67" i="2"/>
  <c r="AN67" i="2" s="1"/>
  <c r="R67" i="2" s="1"/>
  <c r="Q67" i="2"/>
  <c r="O67" i="2"/>
  <c r="N67" i="2"/>
  <c r="D229" i="3"/>
  <c r="P229" i="3"/>
  <c r="S229" i="3" s="1"/>
  <c r="N229" i="3"/>
  <c r="K229" i="3"/>
  <c r="O229" i="3"/>
  <c r="R229" i="3" s="1"/>
  <c r="J229" i="3"/>
  <c r="E229" i="3"/>
  <c r="P97" i="3"/>
  <c r="S97" i="3" s="1"/>
  <c r="K97" i="3"/>
  <c r="P56" i="3"/>
  <c r="S56" i="3" s="1"/>
  <c r="K56" i="3"/>
  <c r="D88" i="3"/>
  <c r="J88" i="3"/>
  <c r="N88" i="3"/>
  <c r="N147" i="3"/>
  <c r="J147" i="3"/>
  <c r="D147" i="3"/>
  <c r="N124" i="3"/>
  <c r="J124" i="3"/>
  <c r="D124" i="3"/>
  <c r="P339" i="3"/>
  <c r="S339" i="3" s="1"/>
  <c r="K339" i="3"/>
  <c r="D339" i="3"/>
  <c r="O339" i="3"/>
  <c r="R339" i="3" s="1"/>
  <c r="N339" i="3"/>
  <c r="E339" i="3"/>
  <c r="J339" i="3"/>
  <c r="K95" i="3"/>
  <c r="P95" i="3"/>
  <c r="S95" i="3" s="1"/>
  <c r="E288" i="3"/>
  <c r="P288" i="3"/>
  <c r="S288" i="3" s="1"/>
  <c r="O288" i="3"/>
  <c r="R288" i="3" s="1"/>
  <c r="D288" i="3"/>
  <c r="J288" i="3"/>
  <c r="K288" i="3"/>
  <c r="N288" i="3"/>
  <c r="N218" i="3"/>
  <c r="D218" i="3"/>
  <c r="J218" i="3"/>
  <c r="K218" i="3"/>
  <c r="E218" i="3"/>
  <c r="P218" i="3"/>
  <c r="S218" i="3" s="1"/>
  <c r="O218" i="3"/>
  <c r="R218" i="3" s="1"/>
  <c r="K82" i="3"/>
  <c r="P82" i="3"/>
  <c r="S82" i="3" s="1"/>
  <c r="K340" i="3"/>
  <c r="P340" i="3"/>
  <c r="S340" i="3" s="1"/>
  <c r="J340" i="3"/>
  <c r="O340" i="3"/>
  <c r="R340" i="3" s="1"/>
  <c r="D340" i="3"/>
  <c r="E340" i="3"/>
  <c r="N340" i="3"/>
  <c r="K131" i="3"/>
  <c r="P131" i="3"/>
  <c r="S131" i="3" s="1"/>
  <c r="AJ20" i="2"/>
  <c r="J20" i="2" s="1"/>
  <c r="C25" i="10" s="1"/>
  <c r="B55" i="10" s="1"/>
  <c r="P165" i="3"/>
  <c r="S165" i="3" s="1"/>
  <c r="K165" i="3"/>
  <c r="E6" i="3"/>
  <c r="O6" i="3"/>
  <c r="R6" i="3" s="1"/>
  <c r="O159" i="3"/>
  <c r="R159" i="3" s="1"/>
  <c r="E159" i="3"/>
  <c r="K320" i="3"/>
  <c r="J320" i="3"/>
  <c r="P320" i="3"/>
  <c r="S320" i="3" s="1"/>
  <c r="N320" i="3"/>
  <c r="E320" i="3"/>
  <c r="D320" i="3"/>
  <c r="O320" i="3"/>
  <c r="R320" i="3" s="1"/>
  <c r="O161" i="3"/>
  <c r="R161" i="3" s="1"/>
  <c r="E161" i="3"/>
  <c r="P169" i="3"/>
  <c r="S169" i="3" s="1"/>
  <c r="K169" i="3"/>
  <c r="K84" i="3"/>
  <c r="P84" i="3"/>
  <c r="S84" i="3" s="1"/>
  <c r="E129" i="3"/>
  <c r="N134" i="3"/>
  <c r="D134" i="3"/>
  <c r="J134" i="3"/>
  <c r="N44" i="3"/>
  <c r="J44" i="3"/>
  <c r="D44" i="3"/>
  <c r="P152" i="3"/>
  <c r="S152" i="3" s="1"/>
  <c r="K152" i="3"/>
  <c r="D308" i="3"/>
  <c r="K308" i="3"/>
  <c r="O308" i="3"/>
  <c r="R308" i="3" s="1"/>
  <c r="N308" i="3"/>
  <c r="E308" i="3"/>
  <c r="J308" i="3"/>
  <c r="P308" i="3"/>
  <c r="S308" i="3" s="1"/>
  <c r="J262" i="3"/>
  <c r="O262" i="3"/>
  <c r="R262" i="3" s="1"/>
  <c r="D262" i="3"/>
  <c r="E262" i="3"/>
  <c r="K262" i="3"/>
  <c r="P262" i="3"/>
  <c r="S262" i="3" s="1"/>
  <c r="N262" i="3"/>
  <c r="P24" i="3"/>
  <c r="S24" i="3" s="1"/>
  <c r="K24" i="3"/>
  <c r="K14" i="3"/>
  <c r="P14" i="3"/>
  <c r="S14" i="3" s="1"/>
  <c r="P111" i="3"/>
  <c r="S111" i="3" s="1"/>
  <c r="K111" i="3"/>
  <c r="P71" i="3"/>
  <c r="S71" i="3" s="1"/>
  <c r="K71" i="3"/>
  <c r="P51" i="3"/>
  <c r="S51" i="3" s="1"/>
  <c r="K51" i="3"/>
  <c r="J38" i="3"/>
  <c r="D38" i="3"/>
  <c r="N38" i="3"/>
  <c r="P186" i="3"/>
  <c r="K186" i="3"/>
  <c r="K187" i="3" s="1"/>
  <c r="K29" i="3"/>
  <c r="P29" i="3"/>
  <c r="S29" i="3" s="1"/>
  <c r="P74" i="3"/>
  <c r="S74" i="3" s="1"/>
  <c r="K74" i="3"/>
  <c r="N280" i="3"/>
  <c r="D280" i="3"/>
  <c r="P280" i="3"/>
  <c r="S280" i="3" s="1"/>
  <c r="J280" i="3"/>
  <c r="O280" i="3"/>
  <c r="R280" i="3" s="1"/>
  <c r="K280" i="3"/>
  <c r="E280" i="3"/>
  <c r="O196" i="3"/>
  <c r="R196" i="3" s="1"/>
  <c r="D196" i="3"/>
  <c r="J196" i="3"/>
  <c r="P196" i="3"/>
  <c r="S196" i="3" s="1"/>
  <c r="K196" i="3"/>
  <c r="E196" i="3"/>
  <c r="N196" i="3"/>
  <c r="N150" i="3"/>
  <c r="D150" i="3"/>
  <c r="J150" i="3"/>
  <c r="K81" i="3"/>
  <c r="P81" i="3"/>
  <c r="S81" i="3" s="1"/>
  <c r="L209" i="2"/>
  <c r="AJ209" i="2" s="1"/>
  <c r="J209" i="2" s="1"/>
  <c r="K23" i="3"/>
  <c r="P23" i="3"/>
  <c r="S23" i="3" s="1"/>
  <c r="N291" i="3"/>
  <c r="P291" i="3"/>
  <c r="S291" i="3" s="1"/>
  <c r="J291" i="3"/>
  <c r="K291" i="3"/>
  <c r="D291" i="3"/>
  <c r="O291" i="3"/>
  <c r="R291" i="3" s="1"/>
  <c r="E291" i="3"/>
  <c r="K172" i="3"/>
  <c r="P172" i="3"/>
  <c r="S172" i="3" s="1"/>
  <c r="P204" i="3"/>
  <c r="S204" i="3" s="1"/>
  <c r="K204" i="3"/>
  <c r="D204" i="3"/>
  <c r="E204" i="3"/>
  <c r="J204" i="3"/>
  <c r="O204" i="3"/>
  <c r="R204" i="3" s="1"/>
  <c r="N204" i="3"/>
  <c r="N136" i="3"/>
  <c r="J136" i="3"/>
  <c r="D136" i="3"/>
  <c r="J362" i="3"/>
  <c r="D362" i="3"/>
  <c r="P362" i="3"/>
  <c r="S362" i="3" s="1"/>
  <c r="N362" i="3"/>
  <c r="O362" i="3"/>
  <c r="R362" i="3" s="1"/>
  <c r="K362" i="3"/>
  <c r="E362" i="3"/>
  <c r="E145" i="3"/>
  <c r="O145" i="3"/>
  <c r="R145" i="3" s="1"/>
  <c r="J354" i="3"/>
  <c r="K354" i="3"/>
  <c r="P354" i="3"/>
  <c r="S354" i="3" s="1"/>
  <c r="D354" i="3"/>
  <c r="E354" i="3"/>
  <c r="N354" i="3"/>
  <c r="O354" i="3"/>
  <c r="R354" i="3" s="1"/>
  <c r="D115" i="3"/>
  <c r="N115" i="3"/>
  <c r="J115" i="3"/>
  <c r="N123" i="3"/>
  <c r="D123" i="3"/>
  <c r="J123" i="3"/>
  <c r="K100" i="3"/>
  <c r="P100" i="3"/>
  <c r="S100" i="3" s="1"/>
  <c r="K90" i="3"/>
  <c r="P90" i="3"/>
  <c r="S90" i="3" s="1"/>
  <c r="K31" i="3"/>
  <c r="P31" i="3"/>
  <c r="S31" i="3" s="1"/>
  <c r="P70" i="3"/>
  <c r="S70" i="3" s="1"/>
  <c r="K70" i="3"/>
  <c r="P87" i="3"/>
  <c r="S87" i="3" s="1"/>
  <c r="K87" i="3"/>
  <c r="P137" i="3"/>
  <c r="S137" i="3" s="1"/>
  <c r="K137" i="3"/>
  <c r="N209" i="2"/>
  <c r="AN209" i="2"/>
  <c r="R209" i="2"/>
  <c r="S209" i="2"/>
  <c r="Q209" i="2"/>
  <c r="O209" i="2"/>
  <c r="K228" i="3"/>
  <c r="D228" i="3"/>
  <c r="O228" i="3"/>
  <c r="R228" i="3" s="1"/>
  <c r="E228" i="3"/>
  <c r="N228" i="3"/>
  <c r="J228" i="3"/>
  <c r="P228" i="3"/>
  <c r="S228" i="3" s="1"/>
  <c r="AJ121" i="2"/>
  <c r="J121" i="2" s="1"/>
  <c r="O97" i="3" s="1"/>
  <c r="R97" i="3" s="1"/>
  <c r="P135" i="3"/>
  <c r="S135" i="3" s="1"/>
  <c r="K135" i="3"/>
  <c r="K88" i="3"/>
  <c r="P88" i="3"/>
  <c r="S88" i="3" s="1"/>
  <c r="P106" i="3"/>
  <c r="S106" i="3" s="1"/>
  <c r="K106" i="3"/>
  <c r="K126" i="3"/>
  <c r="P126" i="3"/>
  <c r="S126" i="3" s="1"/>
  <c r="P101" i="3"/>
  <c r="S101" i="3" s="1"/>
  <c r="K101" i="3"/>
  <c r="P167" i="3"/>
  <c r="S167" i="3" s="1"/>
  <c r="K167" i="3"/>
  <c r="O181" i="3"/>
  <c r="R181" i="3" s="1"/>
  <c r="E181" i="3"/>
  <c r="D192" i="3"/>
  <c r="K192" i="3"/>
  <c r="E192" i="3"/>
  <c r="O192" i="3"/>
  <c r="R192" i="3" s="1"/>
  <c r="P192" i="3"/>
  <c r="S192" i="3" s="1"/>
  <c r="N192" i="3"/>
  <c r="J192" i="3"/>
  <c r="P17" i="3"/>
  <c r="S17" i="3" s="1"/>
  <c r="K17" i="3"/>
  <c r="J83" i="3"/>
  <c r="N83" i="3"/>
  <c r="D83" i="3"/>
  <c r="D323" i="3"/>
  <c r="P323" i="3"/>
  <c r="S323" i="3" s="1"/>
  <c r="K323" i="3"/>
  <c r="E323" i="3"/>
  <c r="J323" i="3"/>
  <c r="O323" i="3"/>
  <c r="R323" i="3" s="1"/>
  <c r="N323" i="3"/>
  <c r="N85" i="3"/>
  <c r="J85" i="3"/>
  <c r="D85" i="3"/>
  <c r="AJ155" i="2"/>
  <c r="J155" i="2" s="1"/>
  <c r="O131" i="3" s="1"/>
  <c r="R131" i="3" s="1"/>
  <c r="D251" i="3"/>
  <c r="O251" i="3"/>
  <c r="R251" i="3" s="1"/>
  <c r="K251" i="3"/>
  <c r="E251" i="3"/>
  <c r="P251" i="3"/>
  <c r="S251" i="3" s="1"/>
  <c r="N251" i="3"/>
  <c r="J251" i="3"/>
  <c r="K118" i="3"/>
  <c r="P118" i="3"/>
  <c r="S118" i="3" s="1"/>
  <c r="N138" i="3"/>
  <c r="D138" i="3"/>
  <c r="J138" i="3"/>
  <c r="AJ189" i="2"/>
  <c r="J189" i="2" s="1"/>
  <c r="E165" i="3" s="1"/>
  <c r="J57" i="3"/>
  <c r="N57" i="3"/>
  <c r="D57" i="3"/>
  <c r="K202" i="3"/>
  <c r="D202" i="3"/>
  <c r="E202" i="3"/>
  <c r="N202" i="3"/>
  <c r="P202" i="3"/>
  <c r="S202" i="3" s="1"/>
  <c r="O202" i="3"/>
  <c r="R202" i="3" s="1"/>
  <c r="J202" i="3"/>
  <c r="P6" i="3"/>
  <c r="S6" i="3" s="1"/>
  <c r="K6" i="3"/>
  <c r="K161" i="3"/>
  <c r="P161" i="3"/>
  <c r="S161" i="3" s="1"/>
  <c r="AJ108" i="2"/>
  <c r="J108" i="2" s="1"/>
  <c r="N261" i="3"/>
  <c r="J261" i="3"/>
  <c r="O261" i="3"/>
  <c r="R261" i="3" s="1"/>
  <c r="D261" i="3"/>
  <c r="K261" i="3"/>
  <c r="E261" i="3"/>
  <c r="P261" i="3"/>
  <c r="S261" i="3" s="1"/>
  <c r="J275" i="3"/>
  <c r="K275" i="3"/>
  <c r="P275" i="3"/>
  <c r="S275" i="3" s="1"/>
  <c r="D275" i="3"/>
  <c r="N275" i="3"/>
  <c r="E275" i="3"/>
  <c r="O275" i="3"/>
  <c r="R275" i="3" s="1"/>
  <c r="P129" i="3"/>
  <c r="S129" i="3" s="1"/>
  <c r="K129" i="3"/>
  <c r="P134" i="3"/>
  <c r="S134" i="3" s="1"/>
  <c r="K134" i="3"/>
  <c r="O328" i="3"/>
  <c r="R328" i="3" s="1"/>
  <c r="P328" i="3"/>
  <c r="S328" i="3" s="1"/>
  <c r="E328" i="3"/>
  <c r="K328" i="3"/>
  <c r="J328" i="3"/>
  <c r="D328" i="3"/>
  <c r="N328" i="3"/>
  <c r="AJ48" i="2"/>
  <c r="J48" i="2" s="1"/>
  <c r="D45" i="3"/>
  <c r="N45" i="3"/>
  <c r="J45" i="3"/>
  <c r="K171" i="3"/>
  <c r="P171" i="3"/>
  <c r="S171" i="3" s="1"/>
  <c r="E160" i="3"/>
  <c r="O160" i="3"/>
  <c r="R160" i="3" s="1"/>
  <c r="K160" i="3"/>
  <c r="P160" i="3"/>
  <c r="S160" i="3" s="1"/>
  <c r="J201" i="3"/>
  <c r="P201" i="3"/>
  <c r="S201" i="3" s="1"/>
  <c r="O201" i="3"/>
  <c r="R201" i="3" s="1"/>
  <c r="N201" i="3"/>
  <c r="K201" i="3"/>
  <c r="E201" i="3"/>
  <c r="K85" i="3"/>
  <c r="P85" i="3"/>
  <c r="S85" i="3" s="1"/>
  <c r="P168" i="3"/>
  <c r="S168" i="3" s="1"/>
  <c r="K168" i="3"/>
  <c r="D131" i="3"/>
  <c r="J131" i="3"/>
  <c r="N131" i="3"/>
  <c r="P119" i="3"/>
  <c r="S119" i="3" s="1"/>
  <c r="K119" i="3"/>
  <c r="O119" i="3"/>
  <c r="R119" i="3" s="1"/>
  <c r="E119" i="3"/>
  <c r="D286" i="3"/>
  <c r="O286" i="3"/>
  <c r="R286" i="3" s="1"/>
  <c r="E286" i="3"/>
  <c r="K286" i="3"/>
  <c r="J286" i="3"/>
  <c r="P286" i="3"/>
  <c r="S286" i="3" s="1"/>
  <c r="N286" i="3"/>
  <c r="E118" i="3"/>
  <c r="O118" i="3"/>
  <c r="R118" i="3" s="1"/>
  <c r="P72" i="3"/>
  <c r="S72" i="3" s="1"/>
  <c r="K72" i="3"/>
  <c r="P63" i="3"/>
  <c r="S63" i="3" s="1"/>
  <c r="K63" i="3"/>
  <c r="P9" i="3"/>
  <c r="S9" i="3" s="1"/>
  <c r="K9" i="3"/>
  <c r="O104" i="3"/>
  <c r="R104" i="3" s="1"/>
  <c r="E104" i="3"/>
  <c r="E128" i="3"/>
  <c r="O128" i="3"/>
  <c r="R128" i="3" s="1"/>
  <c r="N300" i="3"/>
  <c r="K300" i="3"/>
  <c r="E300" i="3"/>
  <c r="J300" i="3"/>
  <c r="O300" i="3"/>
  <c r="R300" i="3" s="1"/>
  <c r="P300" i="3"/>
  <c r="S300" i="3" s="1"/>
  <c r="D300" i="3"/>
  <c r="K159" i="3"/>
  <c r="P159" i="3"/>
  <c r="S159" i="3" s="1"/>
  <c r="N217" i="3"/>
  <c r="O217" i="3"/>
  <c r="R217" i="3" s="1"/>
  <c r="J217" i="3"/>
  <c r="P217" i="3"/>
  <c r="S217" i="3" s="1"/>
  <c r="D217" i="3"/>
  <c r="E217" i="3"/>
  <c r="K217" i="3"/>
  <c r="D41" i="3"/>
  <c r="N41" i="3"/>
  <c r="J41" i="3"/>
  <c r="S167" i="2"/>
  <c r="R167" i="2"/>
  <c r="Q167" i="2"/>
  <c r="N167" i="2"/>
  <c r="O167" i="2"/>
  <c r="AN167" i="2"/>
  <c r="N129" i="3"/>
  <c r="J129" i="3"/>
  <c r="D129" i="3"/>
  <c r="P73" i="3"/>
  <c r="S73" i="3" s="1"/>
  <c r="K73" i="3"/>
  <c r="J171" i="3"/>
  <c r="N171" i="3"/>
  <c r="D171" i="3"/>
  <c r="K273" i="3"/>
  <c r="P42" i="3"/>
  <c r="S42" i="3" s="1"/>
  <c r="K42" i="3"/>
  <c r="E191" i="3"/>
  <c r="P191" i="3"/>
  <c r="S191" i="3" s="1"/>
  <c r="J191" i="3"/>
  <c r="N191" i="3"/>
  <c r="K191" i="3"/>
  <c r="O191" i="3"/>
  <c r="R191" i="3" s="1"/>
  <c r="D191" i="3"/>
  <c r="J156" i="3"/>
  <c r="N156" i="3"/>
  <c r="D156" i="3"/>
  <c r="P294" i="3"/>
  <c r="S294" i="3" s="1"/>
  <c r="D294" i="3"/>
  <c r="J294" i="3"/>
  <c r="E294" i="3"/>
  <c r="N294" i="3"/>
  <c r="K294" i="3"/>
  <c r="O294" i="3"/>
  <c r="R294" i="3" s="1"/>
  <c r="J199" i="3"/>
  <c r="D199" i="3"/>
  <c r="N199" i="3"/>
  <c r="K199" i="3"/>
  <c r="O199" i="3"/>
  <c r="R199" i="3" s="1"/>
  <c r="E199" i="3"/>
  <c r="P199" i="3"/>
  <c r="S199" i="3" s="1"/>
  <c r="K141" i="3"/>
  <c r="P141" i="3"/>
  <c r="S141" i="3" s="1"/>
  <c r="P142" i="3"/>
  <c r="S142" i="3" s="1"/>
  <c r="K142" i="3"/>
  <c r="P55" i="3"/>
  <c r="S55" i="3" s="1"/>
  <c r="K55" i="3"/>
  <c r="N296" i="3"/>
  <c r="D296" i="3"/>
  <c r="E296" i="3"/>
  <c r="P296" i="3"/>
  <c r="S296" i="3" s="1"/>
  <c r="K296" i="3"/>
  <c r="O296" i="3"/>
  <c r="R296" i="3" s="1"/>
  <c r="J296" i="3"/>
  <c r="P66" i="3"/>
  <c r="S66" i="3" s="1"/>
  <c r="K66" i="3"/>
  <c r="D66" i="3"/>
  <c r="J66" i="3"/>
  <c r="N66" i="3"/>
  <c r="E298" i="3"/>
  <c r="O298" i="3"/>
  <c r="R298" i="3" s="1"/>
  <c r="J298" i="3"/>
  <c r="D298" i="3"/>
  <c r="N298" i="3"/>
  <c r="P298" i="3"/>
  <c r="S298" i="3" s="1"/>
  <c r="K298" i="3"/>
  <c r="E172" i="3"/>
  <c r="O172" i="3"/>
  <c r="R172" i="3" s="1"/>
  <c r="P145" i="3"/>
  <c r="S145" i="3" s="1"/>
  <c r="K145" i="3"/>
  <c r="K208" i="3"/>
  <c r="O208" i="3"/>
  <c r="R208" i="3" s="1"/>
  <c r="J208" i="3"/>
  <c r="N208" i="3"/>
  <c r="D208" i="3"/>
  <c r="E208" i="3"/>
  <c r="P208" i="3"/>
  <c r="S208" i="3" s="1"/>
  <c r="K53" i="3"/>
  <c r="P53" i="3"/>
  <c r="S53" i="3" s="1"/>
  <c r="K115" i="3"/>
  <c r="P115" i="3"/>
  <c r="S115" i="3" s="1"/>
  <c r="J100" i="3"/>
  <c r="N90" i="3"/>
  <c r="D90" i="3"/>
  <c r="J90" i="3"/>
  <c r="J283" i="3"/>
  <c r="E283" i="3"/>
  <c r="N283" i="3"/>
  <c r="K283" i="3"/>
  <c r="D283" i="3"/>
  <c r="O283" i="3"/>
  <c r="R283" i="3" s="1"/>
  <c r="P283" i="3"/>
  <c r="S283" i="3" s="1"/>
  <c r="O137" i="3"/>
  <c r="R137" i="3" s="1"/>
  <c r="E137" i="3"/>
  <c r="K60" i="3"/>
  <c r="P60" i="3"/>
  <c r="S60" i="3" s="1"/>
  <c r="D209" i="3"/>
  <c r="N209" i="3"/>
  <c r="P209" i="3"/>
  <c r="S209" i="3" s="1"/>
  <c r="O209" i="3"/>
  <c r="R209" i="3" s="1"/>
  <c r="J209" i="3"/>
  <c r="E209" i="3"/>
  <c r="K209" i="3"/>
  <c r="AJ49" i="2"/>
  <c r="J49" i="2" s="1"/>
  <c r="K264" i="3"/>
  <c r="N264" i="3"/>
  <c r="E264" i="3"/>
  <c r="D264" i="3"/>
  <c r="P264" i="3"/>
  <c r="S264" i="3" s="1"/>
  <c r="O264" i="3"/>
  <c r="R264" i="3" s="1"/>
  <c r="J264" i="3"/>
  <c r="P89" i="3"/>
  <c r="S89" i="3" s="1"/>
  <c r="K89" i="3"/>
  <c r="P86" i="3"/>
  <c r="S86" i="3" s="1"/>
  <c r="K86" i="3"/>
  <c r="J97" i="3"/>
  <c r="D97" i="3"/>
  <c r="N97" i="3"/>
  <c r="O135" i="3"/>
  <c r="R135" i="3" s="1"/>
  <c r="E135" i="3"/>
  <c r="J40" i="3"/>
  <c r="D40" i="3"/>
  <c r="N40" i="3"/>
  <c r="O215" i="3"/>
  <c r="R215" i="3" s="1"/>
  <c r="P215" i="3"/>
  <c r="S215" i="3" s="1"/>
  <c r="E215" i="3"/>
  <c r="N215" i="3"/>
  <c r="K215" i="3"/>
  <c r="J215" i="3"/>
  <c r="D215" i="3"/>
  <c r="J61" i="3"/>
  <c r="N61" i="3"/>
  <c r="D61" i="3"/>
  <c r="E126" i="3"/>
  <c r="O126" i="3"/>
  <c r="R126" i="3" s="1"/>
  <c r="E101" i="3"/>
  <c r="O101" i="3"/>
  <c r="R101" i="3" s="1"/>
  <c r="P12" i="3"/>
  <c r="S12" i="3" s="1"/>
  <c r="K12" i="3"/>
  <c r="E167" i="3"/>
  <c r="O167" i="3"/>
  <c r="R167" i="3" s="1"/>
  <c r="K335" i="3"/>
  <c r="E335" i="3"/>
  <c r="D335" i="3"/>
  <c r="O335" i="3"/>
  <c r="R335" i="3" s="1"/>
  <c r="N335" i="3"/>
  <c r="J335" i="3"/>
  <c r="P335" i="3"/>
  <c r="S335" i="3" s="1"/>
  <c r="P181" i="3"/>
  <c r="S181" i="3" s="1"/>
  <c r="K181" i="3"/>
  <c r="J312" i="3"/>
  <c r="E312" i="3"/>
  <c r="N312" i="3"/>
  <c r="O312" i="3"/>
  <c r="R312" i="3" s="1"/>
  <c r="D312" i="3"/>
  <c r="P312" i="3"/>
  <c r="S312" i="3" s="1"/>
  <c r="K312" i="3"/>
  <c r="P34" i="3"/>
  <c r="S34" i="3" s="1"/>
  <c r="K34" i="3"/>
  <c r="AJ192" i="2"/>
  <c r="J192" i="2" s="1"/>
  <c r="E168" i="3" s="1"/>
  <c r="AJ96" i="2"/>
  <c r="J96" i="2" s="1"/>
  <c r="J258" i="3"/>
  <c r="P258" i="3"/>
  <c r="S258" i="3" s="1"/>
  <c r="K258" i="3"/>
  <c r="N258" i="3"/>
  <c r="D258" i="3"/>
  <c r="D30" i="3"/>
  <c r="N30" i="3"/>
  <c r="J30" i="3"/>
  <c r="L194" i="2"/>
  <c r="D194" i="2"/>
  <c r="H194" i="2"/>
  <c r="K7" i="3"/>
  <c r="P7" i="3"/>
  <c r="S7" i="3" s="1"/>
  <c r="K104" i="3"/>
  <c r="P104" i="3"/>
  <c r="S104" i="3" s="1"/>
  <c r="K128" i="3"/>
  <c r="P128" i="3"/>
  <c r="S128" i="3" s="1"/>
  <c r="P41" i="3"/>
  <c r="S41" i="3" s="1"/>
  <c r="K41" i="3"/>
  <c r="O169" i="3"/>
  <c r="R169" i="3" s="1"/>
  <c r="E169" i="3"/>
  <c r="K176" i="3"/>
  <c r="P176" i="3"/>
  <c r="S176" i="3" s="1"/>
  <c r="O176" i="3"/>
  <c r="R176" i="3" s="1"/>
  <c r="E176" i="3"/>
  <c r="J221" i="3"/>
  <c r="P221" i="3"/>
  <c r="S221" i="3" s="1"/>
  <c r="N221" i="3"/>
  <c r="D221" i="3"/>
  <c r="E134" i="3"/>
  <c r="O134" i="3"/>
  <c r="R134" i="3" s="1"/>
  <c r="AJ97" i="2"/>
  <c r="J97" i="2" s="1"/>
  <c r="AJ176" i="2"/>
  <c r="J176" i="2" s="1"/>
  <c r="E152" i="3" s="1"/>
  <c r="N24" i="3"/>
  <c r="J24" i="3"/>
  <c r="D24" i="3"/>
  <c r="K45" i="3"/>
  <c r="P45" i="3"/>
  <c r="S45" i="3" s="1"/>
  <c r="O171" i="3"/>
  <c r="R171" i="3" s="1"/>
  <c r="E171" i="3"/>
  <c r="O269" i="3"/>
  <c r="R269" i="3" s="1"/>
  <c r="K269" i="3"/>
  <c r="P269" i="3"/>
  <c r="S269" i="3" s="1"/>
  <c r="E269" i="3"/>
  <c r="D269" i="3"/>
  <c r="N269" i="3"/>
  <c r="J269" i="3"/>
  <c r="J303" i="3"/>
  <c r="E303" i="3"/>
  <c r="D303" i="3"/>
  <c r="O303" i="3"/>
  <c r="R303" i="3" s="1"/>
  <c r="P303" i="3"/>
  <c r="S303" i="3" s="1"/>
  <c r="K303" i="3"/>
  <c r="N303" i="3"/>
  <c r="J321" i="3"/>
  <c r="D321" i="3"/>
  <c r="P321" i="3"/>
  <c r="S321" i="3" s="1"/>
  <c r="N321" i="3"/>
  <c r="O321" i="3"/>
  <c r="R321" i="3" s="1"/>
  <c r="E321" i="3"/>
  <c r="K321" i="3"/>
  <c r="K114" i="3"/>
  <c r="P114" i="3"/>
  <c r="S114" i="3" s="1"/>
  <c r="O114" i="3"/>
  <c r="R114" i="3" s="1"/>
  <c r="E114" i="3"/>
  <c r="E111" i="3"/>
  <c r="O111" i="3"/>
  <c r="R111" i="3" s="1"/>
  <c r="AJ95" i="2"/>
  <c r="J95" i="2" s="1"/>
  <c r="O346" i="3"/>
  <c r="R346" i="3" s="1"/>
  <c r="D346" i="3"/>
  <c r="N346" i="3"/>
  <c r="K346" i="3"/>
  <c r="E346" i="3"/>
  <c r="P346" i="3"/>
  <c r="S346" i="3" s="1"/>
  <c r="J346" i="3"/>
  <c r="AJ165" i="2"/>
  <c r="J165" i="2" s="1"/>
  <c r="O141" i="3" s="1"/>
  <c r="R141" i="3" s="1"/>
  <c r="AJ166" i="2"/>
  <c r="J166" i="2" s="1"/>
  <c r="O142" i="3" s="1"/>
  <c r="R142" i="3" s="1"/>
  <c r="J55" i="3"/>
  <c r="D55" i="3"/>
  <c r="N55" i="3"/>
  <c r="AJ79" i="2"/>
  <c r="J79" i="2" s="1"/>
  <c r="P163" i="3" l="1"/>
  <c r="S163" i="3" s="1"/>
  <c r="K163" i="3"/>
  <c r="D100" i="3"/>
  <c r="J140" i="3"/>
  <c r="K293" i="3"/>
  <c r="E273" i="3"/>
  <c r="P293" i="3"/>
  <c r="S293" i="3" s="1"/>
  <c r="N273" i="3"/>
  <c r="P273" i="3"/>
  <c r="S273" i="3" s="1"/>
  <c r="D273" i="3"/>
  <c r="J273" i="3"/>
  <c r="N357" i="3"/>
  <c r="D175" i="3"/>
  <c r="J175" i="3"/>
  <c r="N31" i="3"/>
  <c r="J31" i="3"/>
  <c r="AJ199" i="2"/>
  <c r="J199" i="2" s="1"/>
  <c r="O175" i="3" s="1"/>
  <c r="R175" i="3" s="1"/>
  <c r="J338" i="3"/>
  <c r="O338" i="3"/>
  <c r="R338" i="3" s="1"/>
  <c r="D91" i="3"/>
  <c r="L115" i="2"/>
  <c r="AJ115" i="2" s="1"/>
  <c r="J115" i="2" s="1"/>
  <c r="O91" i="3" s="1"/>
  <c r="R91" i="3" s="1"/>
  <c r="N91" i="3"/>
  <c r="H115" i="2"/>
  <c r="N338" i="3"/>
  <c r="E338" i="3"/>
  <c r="E336" i="3"/>
  <c r="P336" i="3"/>
  <c r="S336" i="3" s="1"/>
  <c r="J311" i="3"/>
  <c r="D336" i="3"/>
  <c r="N311" i="3"/>
  <c r="J336" i="3"/>
  <c r="O311" i="3"/>
  <c r="R311" i="3" s="1"/>
  <c r="O336" i="3"/>
  <c r="R336" i="3" s="1"/>
  <c r="N282" i="3"/>
  <c r="J282" i="3"/>
  <c r="O293" i="3"/>
  <c r="R293" i="3" s="1"/>
  <c r="D140" i="3"/>
  <c r="K336" i="3"/>
  <c r="P311" i="3"/>
  <c r="S311" i="3" s="1"/>
  <c r="D311" i="3"/>
  <c r="J293" i="3"/>
  <c r="E282" i="3"/>
  <c r="E311" i="3"/>
  <c r="D293" i="3"/>
  <c r="K282" i="3"/>
  <c r="E57" i="3"/>
  <c r="K57" i="3"/>
  <c r="J357" i="3"/>
  <c r="L178" i="2"/>
  <c r="AJ178" i="2" s="1"/>
  <c r="J178" i="2" s="1"/>
  <c r="O154" i="3" s="1"/>
  <c r="R154" i="3" s="1"/>
  <c r="P338" i="3"/>
  <c r="S338" i="3" s="1"/>
  <c r="O305" i="3"/>
  <c r="R305" i="3" s="1"/>
  <c r="N19" i="2"/>
  <c r="K338" i="3"/>
  <c r="P140" i="3"/>
  <c r="S140" i="3" s="1"/>
  <c r="P357" i="3"/>
  <c r="S357" i="3" s="1"/>
  <c r="D357" i="3"/>
  <c r="D120" i="3"/>
  <c r="J120" i="3"/>
  <c r="D34" i="2"/>
  <c r="D10" i="3" s="1"/>
  <c r="K357" i="3"/>
  <c r="E357" i="3"/>
  <c r="D178" i="2"/>
  <c r="J154" i="3" s="1"/>
  <c r="S19" i="2"/>
  <c r="Q39" i="10" s="1"/>
  <c r="Q54" i="10" s="1"/>
  <c r="Q9" i="10"/>
  <c r="Q19" i="2"/>
  <c r="E293" i="3"/>
  <c r="L34" i="2"/>
  <c r="P10" i="3" s="1"/>
  <c r="S10" i="3" s="1"/>
  <c r="J305" i="3"/>
  <c r="N147" i="2"/>
  <c r="D282" i="3"/>
  <c r="D28" i="3"/>
  <c r="N28" i="3"/>
  <c r="O282" i="3"/>
  <c r="R282" i="3" s="1"/>
  <c r="N305" i="3"/>
  <c r="E322" i="3"/>
  <c r="N322" i="3"/>
  <c r="O62" i="2"/>
  <c r="K220" i="3" s="1"/>
  <c r="E163" i="3"/>
  <c r="J322" i="3"/>
  <c r="K322" i="3"/>
  <c r="O322" i="3"/>
  <c r="R322" i="3" s="1"/>
  <c r="D167" i="2"/>
  <c r="N143" i="3" s="1"/>
  <c r="E305" i="3"/>
  <c r="AN147" i="2"/>
  <c r="P57" i="3"/>
  <c r="S57" i="3" s="1"/>
  <c r="D305" i="3"/>
  <c r="P305" i="3"/>
  <c r="S305" i="3" s="1"/>
  <c r="L167" i="2"/>
  <c r="AJ167" i="2" s="1"/>
  <c r="J167" i="2" s="1"/>
  <c r="O143" i="3" s="1"/>
  <c r="R143" i="3" s="1"/>
  <c r="L144" i="2"/>
  <c r="P120" i="3" s="1"/>
  <c r="S120" i="3" s="1"/>
  <c r="AN62" i="2"/>
  <c r="R62" i="2" s="1"/>
  <c r="P175" i="3"/>
  <c r="S175" i="3" s="1"/>
  <c r="N27" i="3"/>
  <c r="H51" i="2"/>
  <c r="J27" i="3"/>
  <c r="O158" i="2"/>
  <c r="N316" i="3" s="1"/>
  <c r="S147" i="2"/>
  <c r="R147" i="2"/>
  <c r="Q147" i="2"/>
  <c r="N62" i="2"/>
  <c r="Q62" i="2"/>
  <c r="S175" i="2"/>
  <c r="AN158" i="2"/>
  <c r="Q158" i="2"/>
  <c r="H144" i="2"/>
  <c r="D322" i="3"/>
  <c r="AJ19" i="2"/>
  <c r="J19" i="2" s="1"/>
  <c r="C24" i="10" s="1"/>
  <c r="B54" i="10" s="1"/>
  <c r="D66" i="2"/>
  <c r="D42" i="3" s="1"/>
  <c r="D187" i="2"/>
  <c r="N163" i="3" s="1"/>
  <c r="J6" i="3"/>
  <c r="K188" i="3"/>
  <c r="H187" i="2"/>
  <c r="N158" i="2"/>
  <c r="R175" i="2"/>
  <c r="N159" i="2"/>
  <c r="AN175" i="2"/>
  <c r="O175" i="2"/>
  <c r="P333" i="3" s="1"/>
  <c r="S333" i="3" s="1"/>
  <c r="Q15" i="10"/>
  <c r="Q25" i="2"/>
  <c r="J345" i="3"/>
  <c r="K156" i="3"/>
  <c r="Q175" i="2"/>
  <c r="P156" i="3"/>
  <c r="S156" i="3" s="1"/>
  <c r="E151" i="3"/>
  <c r="E156" i="3"/>
  <c r="K151" i="3"/>
  <c r="R158" i="2"/>
  <c r="E345" i="3"/>
  <c r="D345" i="3"/>
  <c r="K345" i="3"/>
  <c r="H44" i="2"/>
  <c r="P151" i="3"/>
  <c r="S151" i="3" s="1"/>
  <c r="H163" i="2"/>
  <c r="N20" i="3"/>
  <c r="D20" i="3"/>
  <c r="D141" i="2"/>
  <c r="N117" i="3" s="1"/>
  <c r="J155" i="3"/>
  <c r="J139" i="3"/>
  <c r="L163" i="2"/>
  <c r="AJ163" i="2" s="1"/>
  <c r="J163" i="2" s="1"/>
  <c r="O139" i="3" s="1"/>
  <c r="R139" i="3" s="1"/>
  <c r="P345" i="3"/>
  <c r="S345" i="3" s="1"/>
  <c r="O345" i="3"/>
  <c r="R345" i="3" s="1"/>
  <c r="N139" i="3"/>
  <c r="N155" i="3"/>
  <c r="S25" i="2"/>
  <c r="Q45" i="10" s="1"/>
  <c r="Q60" i="10" s="1"/>
  <c r="N25" i="2"/>
  <c r="D359" i="3"/>
  <c r="E343" i="3"/>
  <c r="O25" i="2"/>
  <c r="K343" i="3"/>
  <c r="AJ25" i="2"/>
  <c r="J25" i="2" s="1"/>
  <c r="C30" i="10" s="1"/>
  <c r="B60" i="10" s="1"/>
  <c r="L44" i="2"/>
  <c r="AJ44" i="2" s="1"/>
  <c r="J44" i="2" s="1"/>
  <c r="O20" i="3" s="1"/>
  <c r="R20" i="3" s="1"/>
  <c r="N203" i="2"/>
  <c r="J142" i="3"/>
  <c r="H86" i="2"/>
  <c r="AN25" i="2"/>
  <c r="K30" i="3"/>
  <c r="P11" i="3"/>
  <c r="S11" i="3" s="1"/>
  <c r="N62" i="3"/>
  <c r="O183" i="3"/>
  <c r="R183" i="3" s="1"/>
  <c r="P40" i="3"/>
  <c r="S40" i="3" s="1"/>
  <c r="E242" i="3"/>
  <c r="N121" i="2"/>
  <c r="D148" i="3"/>
  <c r="N84" i="3"/>
  <c r="E122" i="3"/>
  <c r="D242" i="3"/>
  <c r="P136" i="3"/>
  <c r="S136" i="3" s="1"/>
  <c r="J62" i="3"/>
  <c r="K317" i="3"/>
  <c r="P287" i="3"/>
  <c r="S287" i="3" s="1"/>
  <c r="O353" i="3"/>
  <c r="R353" i="3" s="1"/>
  <c r="N6" i="3"/>
  <c r="K69" i="3"/>
  <c r="D12" i="3"/>
  <c r="L188" i="2"/>
  <c r="P164" i="3" s="1"/>
  <c r="S164" i="3" s="1"/>
  <c r="J144" i="3"/>
  <c r="N111" i="3"/>
  <c r="D6" i="3"/>
  <c r="D270" i="3"/>
  <c r="D70" i="3"/>
  <c r="D125" i="3"/>
  <c r="J317" i="3"/>
  <c r="P58" i="3"/>
  <c r="S58" i="3" s="1"/>
  <c r="P61" i="3"/>
  <c r="S61" i="3" s="1"/>
  <c r="N270" i="3"/>
  <c r="N70" i="3"/>
  <c r="D37" i="3"/>
  <c r="D350" i="3"/>
  <c r="N181" i="3"/>
  <c r="J125" i="3"/>
  <c r="AJ76" i="2"/>
  <c r="J76" i="2" s="1"/>
  <c r="E52" i="3" s="1"/>
  <c r="O61" i="3"/>
  <c r="R61" i="3" s="1"/>
  <c r="J353" i="3"/>
  <c r="E37" i="3"/>
  <c r="R121" i="2"/>
  <c r="AN121" i="2"/>
  <c r="E317" i="3"/>
  <c r="N168" i="3"/>
  <c r="N144" i="3"/>
  <c r="J128" i="3"/>
  <c r="J111" i="3"/>
  <c r="P270" i="3"/>
  <c r="S270" i="3" s="1"/>
  <c r="P52" i="3"/>
  <c r="S52" i="3" s="1"/>
  <c r="P353" i="3"/>
  <c r="S353" i="3" s="1"/>
  <c r="O121" i="2"/>
  <c r="N279" i="3" s="1"/>
  <c r="H198" i="2"/>
  <c r="P317" i="3"/>
  <c r="S317" i="3" s="1"/>
  <c r="S126" i="2"/>
  <c r="K61" i="3"/>
  <c r="K270" i="3"/>
  <c r="D287" i="3"/>
  <c r="N353" i="3"/>
  <c r="P178" i="3"/>
  <c r="S178" i="3" s="1"/>
  <c r="D136" i="2"/>
  <c r="D112" i="3" s="1"/>
  <c r="Q121" i="2"/>
  <c r="D188" i="2"/>
  <c r="N164" i="3" s="1"/>
  <c r="Q123" i="2"/>
  <c r="D21" i="3"/>
  <c r="J343" i="3"/>
  <c r="R168" i="2"/>
  <c r="O168" i="2"/>
  <c r="O326" i="3" s="1"/>
  <c r="R326" i="3" s="1"/>
  <c r="J63" i="3"/>
  <c r="N359" i="3"/>
  <c r="P155" i="3"/>
  <c r="S155" i="3" s="1"/>
  <c r="D142" i="3"/>
  <c r="AJ54" i="2"/>
  <c r="J54" i="2" s="1"/>
  <c r="E30" i="3" s="1"/>
  <c r="N343" i="3"/>
  <c r="E361" i="3"/>
  <c r="P242" i="3"/>
  <c r="S242" i="3" s="1"/>
  <c r="N76" i="3"/>
  <c r="O359" i="3"/>
  <c r="R359" i="3" s="1"/>
  <c r="P351" i="3"/>
  <c r="S351" i="3" s="1"/>
  <c r="O343" i="3"/>
  <c r="R343" i="3" s="1"/>
  <c r="S168" i="2"/>
  <c r="P183" i="3"/>
  <c r="S183" i="3" s="1"/>
  <c r="N63" i="3"/>
  <c r="E359" i="3"/>
  <c r="J290" i="3"/>
  <c r="K122" i="3"/>
  <c r="P343" i="3"/>
  <c r="S343" i="3" s="1"/>
  <c r="K242" i="3"/>
  <c r="AJ149" i="2"/>
  <c r="J149" i="2" s="1"/>
  <c r="O125" i="3" s="1"/>
  <c r="R125" i="3" s="1"/>
  <c r="N168" i="2"/>
  <c r="Q168" i="2"/>
  <c r="K183" i="3"/>
  <c r="J165" i="3"/>
  <c r="K11" i="3"/>
  <c r="D84" i="3"/>
  <c r="J242" i="3"/>
  <c r="O242" i="3"/>
  <c r="R242" i="3" s="1"/>
  <c r="H113" i="2"/>
  <c r="P122" i="3"/>
  <c r="S122" i="3" s="1"/>
  <c r="D107" i="3"/>
  <c r="J107" i="3"/>
  <c r="O337" i="3"/>
  <c r="R337" i="3" s="1"/>
  <c r="D209" i="2"/>
  <c r="D185" i="3" s="1"/>
  <c r="K337" i="3"/>
  <c r="Q13" i="10"/>
  <c r="O344" i="3"/>
  <c r="R344" i="3" s="1"/>
  <c r="H119" i="2"/>
  <c r="K359" i="3"/>
  <c r="J359" i="3"/>
  <c r="N21" i="3"/>
  <c r="C202" i="3"/>
  <c r="I202" i="3" s="1"/>
  <c r="E38" i="3"/>
  <c r="H88" i="2"/>
  <c r="E344" i="3"/>
  <c r="C205" i="3"/>
  <c r="I205" i="3" s="1"/>
  <c r="P125" i="3"/>
  <c r="S125" i="3" s="1"/>
  <c r="K344" i="3"/>
  <c r="K103" i="3"/>
  <c r="N74" i="3"/>
  <c r="D7" i="3"/>
  <c r="E155" i="3"/>
  <c r="O137" i="2"/>
  <c r="D295" i="3" s="1"/>
  <c r="N344" i="3"/>
  <c r="D43" i="2"/>
  <c r="D19" i="3" s="1"/>
  <c r="N165" i="3"/>
  <c r="K147" i="3"/>
  <c r="O147" i="3"/>
  <c r="R147" i="3" s="1"/>
  <c r="N179" i="3"/>
  <c r="P344" i="3"/>
  <c r="S344" i="3" s="1"/>
  <c r="AN32" i="2"/>
  <c r="R32" i="2" s="1"/>
  <c r="N268" i="3"/>
  <c r="K133" i="3"/>
  <c r="J344" i="3"/>
  <c r="K307" i="3"/>
  <c r="H161" i="2"/>
  <c r="Q108" i="2"/>
  <c r="E238" i="3"/>
  <c r="P21" i="3"/>
  <c r="S21" i="3" s="1"/>
  <c r="J11" i="3"/>
  <c r="O307" i="3"/>
  <c r="R307" i="3" s="1"/>
  <c r="AJ26" i="2"/>
  <c r="J26" i="2" s="1"/>
  <c r="C31" i="10" s="1"/>
  <c r="B61" i="10" s="1"/>
  <c r="D95" i="2"/>
  <c r="N71" i="3" s="1"/>
  <c r="S23" i="2"/>
  <c r="Q43" i="10" s="1"/>
  <c r="Q58" i="10" s="1"/>
  <c r="D38" i="2"/>
  <c r="J14" i="3" s="1"/>
  <c r="N11" i="3"/>
  <c r="E259" i="3"/>
  <c r="N292" i="3"/>
  <c r="N348" i="3"/>
  <c r="K241" i="3"/>
  <c r="E21" i="3"/>
  <c r="J307" i="3"/>
  <c r="P147" i="3"/>
  <c r="S147" i="3" s="1"/>
  <c r="D79" i="3"/>
  <c r="N95" i="3"/>
  <c r="D307" i="3"/>
  <c r="N176" i="2"/>
  <c r="O45" i="2"/>
  <c r="N203" i="3" s="1"/>
  <c r="D179" i="3"/>
  <c r="N108" i="2"/>
  <c r="O108" i="2"/>
  <c r="N266" i="3" s="1"/>
  <c r="K360" i="3"/>
  <c r="J167" i="3"/>
  <c r="J360" i="3"/>
  <c r="D167" i="3"/>
  <c r="AJ22" i="2"/>
  <c r="J22" i="2" s="1"/>
  <c r="C27" i="10" s="1"/>
  <c r="B57" i="10" s="1"/>
  <c r="P37" i="3"/>
  <c r="S37" i="3" s="1"/>
  <c r="N159" i="3"/>
  <c r="D317" i="3"/>
  <c r="P198" i="3"/>
  <c r="S198" i="3" s="1"/>
  <c r="AN126" i="2"/>
  <c r="K155" i="3"/>
  <c r="O270" i="3"/>
  <c r="R270" i="3" s="1"/>
  <c r="C211" i="3"/>
  <c r="I211" i="3" s="1"/>
  <c r="J351" i="3"/>
  <c r="R137" i="2"/>
  <c r="E277" i="3"/>
  <c r="N287" i="3"/>
  <c r="J181" i="3"/>
  <c r="O40" i="3"/>
  <c r="R40" i="3" s="1"/>
  <c r="D353" i="3"/>
  <c r="K353" i="3"/>
  <c r="O69" i="3"/>
  <c r="R69" i="3" s="1"/>
  <c r="D169" i="2"/>
  <c r="N145" i="3" s="1"/>
  <c r="R123" i="2"/>
  <c r="R159" i="2"/>
  <c r="N317" i="3"/>
  <c r="P267" i="3"/>
  <c r="S267" i="3" s="1"/>
  <c r="J337" i="3"/>
  <c r="N126" i="2"/>
  <c r="E231" i="3"/>
  <c r="N12" i="3"/>
  <c r="E270" i="3"/>
  <c r="D319" i="3"/>
  <c r="AN137" i="2"/>
  <c r="O287" i="3"/>
  <c r="R287" i="3" s="1"/>
  <c r="K361" i="3"/>
  <c r="AJ202" i="2"/>
  <c r="J202" i="2" s="1"/>
  <c r="O178" i="3" s="1"/>
  <c r="R178" i="3" s="1"/>
  <c r="K358" i="3"/>
  <c r="L136" i="2"/>
  <c r="AJ136" i="2" s="1"/>
  <c r="J136" i="2" s="1"/>
  <c r="O112" i="3" s="1"/>
  <c r="R112" i="3" s="1"/>
  <c r="AN203" i="2"/>
  <c r="N123" i="2"/>
  <c r="S123" i="2"/>
  <c r="O123" i="2"/>
  <c r="P281" i="3" s="1"/>
  <c r="S281" i="3" s="1"/>
  <c r="AN159" i="2"/>
  <c r="S159" i="2"/>
  <c r="Q159" i="2"/>
  <c r="D277" i="3"/>
  <c r="J106" i="3"/>
  <c r="K253" i="3"/>
  <c r="E358" i="3"/>
  <c r="D96" i="3"/>
  <c r="O152" i="2"/>
  <c r="E310" i="3" s="1"/>
  <c r="L100" i="2"/>
  <c r="AJ100" i="2" s="1"/>
  <c r="J100" i="2" s="1"/>
  <c r="E76" i="3" s="1"/>
  <c r="AN146" i="2"/>
  <c r="O360" i="3"/>
  <c r="R360" i="3" s="1"/>
  <c r="N148" i="3"/>
  <c r="D315" i="3"/>
  <c r="C217" i="3"/>
  <c r="I217" i="3" s="1"/>
  <c r="C204" i="3"/>
  <c r="I204" i="3" s="1"/>
  <c r="N211" i="3"/>
  <c r="P38" i="3"/>
  <c r="S38" i="3" s="1"/>
  <c r="J177" i="3"/>
  <c r="N361" i="3"/>
  <c r="D361" i="3"/>
  <c r="D106" i="3"/>
  <c r="J222" i="3"/>
  <c r="J110" i="3"/>
  <c r="N108" i="3"/>
  <c r="E92" i="3"/>
  <c r="D89" i="3"/>
  <c r="N358" i="3"/>
  <c r="J330" i="3"/>
  <c r="R203" i="2"/>
  <c r="S203" i="2"/>
  <c r="AN205" i="2"/>
  <c r="L201" i="2"/>
  <c r="AJ201" i="2" s="1"/>
  <c r="J201" i="2" s="1"/>
  <c r="E177" i="3" s="1"/>
  <c r="O32" i="2"/>
  <c r="K190" i="3" s="1"/>
  <c r="Q32" i="2"/>
  <c r="D198" i="2"/>
  <c r="D174" i="3" s="1"/>
  <c r="N146" i="2"/>
  <c r="R146" i="2"/>
  <c r="C12" i="10"/>
  <c r="D154" i="2"/>
  <c r="D130" i="3" s="1"/>
  <c r="J159" i="3"/>
  <c r="J267" i="3"/>
  <c r="K231" i="3"/>
  <c r="N177" i="3"/>
  <c r="J361" i="3"/>
  <c r="P174" i="3"/>
  <c r="S174" i="3" s="1"/>
  <c r="Q174" i="2"/>
  <c r="S205" i="2"/>
  <c r="O146" i="2"/>
  <c r="K304" i="3" s="1"/>
  <c r="Q146" i="2"/>
  <c r="D360" i="3"/>
  <c r="J76" i="3"/>
  <c r="O267" i="3"/>
  <c r="R267" i="3" s="1"/>
  <c r="D198" i="3"/>
  <c r="D231" i="3"/>
  <c r="C199" i="3"/>
  <c r="I199" i="3" s="1"/>
  <c r="C191" i="3"/>
  <c r="I191" i="3" s="1"/>
  <c r="AJ162" i="2"/>
  <c r="J162" i="2" s="1"/>
  <c r="O138" i="3" s="1"/>
  <c r="R138" i="3" s="1"/>
  <c r="K38" i="3"/>
  <c r="O361" i="3"/>
  <c r="R361" i="3" s="1"/>
  <c r="J89" i="3"/>
  <c r="D358" i="3"/>
  <c r="Q203" i="2"/>
  <c r="H201" i="2"/>
  <c r="N171" i="2"/>
  <c r="N205" i="2"/>
  <c r="S176" i="2"/>
  <c r="L132" i="2"/>
  <c r="AJ132" i="2" s="1"/>
  <c r="J132" i="2" s="1"/>
  <c r="O108" i="3" s="1"/>
  <c r="R108" i="3" s="1"/>
  <c r="Q205" i="2"/>
  <c r="R176" i="2"/>
  <c r="P360" i="3"/>
  <c r="S360" i="3" s="1"/>
  <c r="E360" i="3"/>
  <c r="D152" i="3"/>
  <c r="AJ157" i="2"/>
  <c r="J157" i="2" s="1"/>
  <c r="O133" i="3" s="1"/>
  <c r="R133" i="3" s="1"/>
  <c r="O238" i="3"/>
  <c r="R238" i="3" s="1"/>
  <c r="O268" i="3"/>
  <c r="R268" i="3" s="1"/>
  <c r="K306" i="3"/>
  <c r="N290" i="3"/>
  <c r="N160" i="3"/>
  <c r="K21" i="3"/>
  <c r="D169" i="3"/>
  <c r="C188" i="3"/>
  <c r="I188" i="3" s="1"/>
  <c r="I187" i="3" s="1"/>
  <c r="D259" i="3"/>
  <c r="J207" i="3"/>
  <c r="E103" i="3"/>
  <c r="E292" i="3"/>
  <c r="E348" i="3"/>
  <c r="C218" i="3"/>
  <c r="I218" i="3" s="1"/>
  <c r="J79" i="3"/>
  <c r="P307" i="3"/>
  <c r="S307" i="3" s="1"/>
  <c r="N307" i="3"/>
  <c r="D104" i="2"/>
  <c r="J80" i="3" s="1"/>
  <c r="O183" i="2"/>
  <c r="J341" i="3" s="1"/>
  <c r="AN176" i="2"/>
  <c r="S98" i="2"/>
  <c r="AN98" i="2" s="1"/>
  <c r="R98" i="2" s="1"/>
  <c r="AN207" i="2"/>
  <c r="D157" i="2"/>
  <c r="D133" i="3" s="1"/>
  <c r="L103" i="2"/>
  <c r="AJ103" i="2" s="1"/>
  <c r="J103" i="2" s="1"/>
  <c r="E79" i="3" s="1"/>
  <c r="O176" i="2"/>
  <c r="D334" i="3" s="1"/>
  <c r="H157" i="2"/>
  <c r="J239" i="3"/>
  <c r="J56" i="3"/>
  <c r="J315" i="3"/>
  <c r="E254" i="3"/>
  <c r="P265" i="3"/>
  <c r="S265" i="3" s="1"/>
  <c r="N257" i="3"/>
  <c r="N241" i="3"/>
  <c r="P222" i="3"/>
  <c r="S222" i="3" s="1"/>
  <c r="K330" i="3"/>
  <c r="H156" i="2"/>
  <c r="N32" i="2"/>
  <c r="N183" i="2"/>
  <c r="N207" i="2"/>
  <c r="H103" i="2"/>
  <c r="N56" i="3"/>
  <c r="P238" i="3"/>
  <c r="S238" i="3" s="1"/>
  <c r="J238" i="3"/>
  <c r="P268" i="3"/>
  <c r="S268" i="3" s="1"/>
  <c r="E268" i="3"/>
  <c r="O290" i="3"/>
  <c r="R290" i="3" s="1"/>
  <c r="P290" i="3"/>
  <c r="S290" i="3" s="1"/>
  <c r="P254" i="3"/>
  <c r="S254" i="3" s="1"/>
  <c r="N169" i="3"/>
  <c r="J259" i="3"/>
  <c r="P259" i="3"/>
  <c r="S259" i="3" s="1"/>
  <c r="E148" i="3"/>
  <c r="J292" i="3"/>
  <c r="J348" i="3"/>
  <c r="P348" i="3"/>
  <c r="S348" i="3" s="1"/>
  <c r="J271" i="3"/>
  <c r="D241" i="3"/>
  <c r="P241" i="3"/>
  <c r="S241" i="3" s="1"/>
  <c r="J137" i="3"/>
  <c r="D95" i="3"/>
  <c r="AJ174" i="2"/>
  <c r="J174" i="2" s="1"/>
  <c r="E150" i="3" s="1"/>
  <c r="D71" i="2"/>
  <c r="D47" i="3" s="1"/>
  <c r="K238" i="3"/>
  <c r="D238" i="3"/>
  <c r="D268" i="3"/>
  <c r="D290" i="3"/>
  <c r="K148" i="3"/>
  <c r="K259" i="3"/>
  <c r="K292" i="3"/>
  <c r="O292" i="3"/>
  <c r="R292" i="3" s="1"/>
  <c r="K348" i="3"/>
  <c r="O348" i="3"/>
  <c r="R348" i="3" s="1"/>
  <c r="N271" i="3"/>
  <c r="J241" i="3"/>
  <c r="O241" i="3"/>
  <c r="R241" i="3" s="1"/>
  <c r="N137" i="3"/>
  <c r="P150" i="3"/>
  <c r="S150" i="3" s="1"/>
  <c r="P103" i="3"/>
  <c r="S103" i="3" s="1"/>
  <c r="K268" i="3"/>
  <c r="E290" i="3"/>
  <c r="J254" i="3"/>
  <c r="P148" i="3"/>
  <c r="S148" i="3" s="1"/>
  <c r="N259" i="3"/>
  <c r="D292" i="3"/>
  <c r="L104" i="2"/>
  <c r="AJ104" i="2" s="1"/>
  <c r="J104" i="2" s="1"/>
  <c r="E80" i="3" s="1"/>
  <c r="L71" i="2"/>
  <c r="P47" i="3" s="1"/>
  <c r="S47" i="3" s="1"/>
  <c r="D102" i="2"/>
  <c r="J78" i="3" s="1"/>
  <c r="AN23" i="2"/>
  <c r="R23" i="2" s="1"/>
  <c r="Q28" i="10" s="1"/>
  <c r="P58" i="10" s="1"/>
  <c r="N23" i="2"/>
  <c r="O23" i="2"/>
  <c r="D267" i="3"/>
  <c r="K267" i="3"/>
  <c r="K198" i="3"/>
  <c r="K40" i="3"/>
  <c r="N337" i="3"/>
  <c r="P337" i="3"/>
  <c r="S337" i="3" s="1"/>
  <c r="C209" i="3"/>
  <c r="I209" i="3" s="1"/>
  <c r="Q126" i="2"/>
  <c r="C208" i="3"/>
  <c r="I208" i="3" s="1"/>
  <c r="O231" i="3"/>
  <c r="R231" i="3" s="1"/>
  <c r="P231" i="3"/>
  <c r="S231" i="3" s="1"/>
  <c r="O306" i="3"/>
  <c r="R306" i="3" s="1"/>
  <c r="D128" i="3"/>
  <c r="P69" i="3"/>
  <c r="S69" i="3" s="1"/>
  <c r="P188" i="3"/>
  <c r="S188" i="3" s="1"/>
  <c r="E319" i="3"/>
  <c r="J37" i="3"/>
  <c r="D351" i="3"/>
  <c r="Q137" i="2"/>
  <c r="N137" i="2"/>
  <c r="P277" i="3"/>
  <c r="S277" i="3" s="1"/>
  <c r="K287" i="3"/>
  <c r="P276" i="3"/>
  <c r="S276" i="3" s="1"/>
  <c r="J108" i="3"/>
  <c r="N253" i="3"/>
  <c r="C197" i="3"/>
  <c r="I197" i="3" s="1"/>
  <c r="N157" i="3"/>
  <c r="O358" i="3"/>
  <c r="R358" i="3" s="1"/>
  <c r="AJ198" i="2"/>
  <c r="J198" i="2" s="1"/>
  <c r="O174" i="3" s="1"/>
  <c r="R174" i="3" s="1"/>
  <c r="S174" i="2"/>
  <c r="O174" i="2"/>
  <c r="P332" i="3" s="1"/>
  <c r="S332" i="3" s="1"/>
  <c r="S35" i="2"/>
  <c r="AN35" i="2" s="1"/>
  <c r="R35" i="2" s="1"/>
  <c r="R174" i="2"/>
  <c r="Q20" i="2"/>
  <c r="L42" i="2"/>
  <c r="AJ42" i="2" s="1"/>
  <c r="J42" i="2" s="1"/>
  <c r="E18" i="3" s="1"/>
  <c r="D110" i="2"/>
  <c r="D86" i="3" s="1"/>
  <c r="H132" i="2"/>
  <c r="L39" i="2"/>
  <c r="AJ39" i="2" s="1"/>
  <c r="J39" i="2" s="1"/>
  <c r="E15" i="3" s="1"/>
  <c r="H130" i="2"/>
  <c r="K37" i="3"/>
  <c r="E267" i="3"/>
  <c r="J99" i="3"/>
  <c r="C215" i="3"/>
  <c r="I215" i="3" s="1"/>
  <c r="E337" i="3"/>
  <c r="R126" i="2"/>
  <c r="P263" i="3"/>
  <c r="S263" i="3" s="1"/>
  <c r="J231" i="3"/>
  <c r="D74" i="3"/>
  <c r="C201" i="3"/>
  <c r="I201" i="3" s="1"/>
  <c r="D188" i="3"/>
  <c r="C192" i="3"/>
  <c r="I192" i="3" s="1"/>
  <c r="C196" i="3"/>
  <c r="I196" i="3" s="1"/>
  <c r="J319" i="3"/>
  <c r="E351" i="3"/>
  <c r="O277" i="3"/>
  <c r="R277" i="3" s="1"/>
  <c r="E287" i="3"/>
  <c r="D110" i="3"/>
  <c r="D253" i="3"/>
  <c r="E58" i="3"/>
  <c r="C195" i="3"/>
  <c r="I195" i="3" s="1"/>
  <c r="P358" i="3"/>
  <c r="S358" i="3" s="1"/>
  <c r="O205" i="2"/>
  <c r="K363" i="3" s="1"/>
  <c r="N174" i="2"/>
  <c r="O65" i="2"/>
  <c r="O223" i="3" s="1"/>
  <c r="R223" i="3" s="1"/>
  <c r="S171" i="2"/>
  <c r="H100" i="2"/>
  <c r="H134" i="2"/>
  <c r="L21" i="2"/>
  <c r="C41" i="10" s="1"/>
  <c r="C56" i="10" s="1"/>
  <c r="E315" i="3"/>
  <c r="J350" i="3"/>
  <c r="P138" i="3"/>
  <c r="S138" i="3" s="1"/>
  <c r="O222" i="3"/>
  <c r="R222" i="3" s="1"/>
  <c r="AJ32" i="2"/>
  <c r="J32" i="2" s="1"/>
  <c r="E8" i="3" s="1"/>
  <c r="D330" i="3"/>
  <c r="E330" i="3"/>
  <c r="D75" i="2"/>
  <c r="N51" i="3" s="1"/>
  <c r="O207" i="2"/>
  <c r="E365" i="3" s="1"/>
  <c r="S97" i="2"/>
  <c r="AN97" i="2" s="1"/>
  <c r="R97" i="2" s="1"/>
  <c r="Q98" i="2"/>
  <c r="D160" i="3"/>
  <c r="O315" i="3"/>
  <c r="R315" i="3" s="1"/>
  <c r="P315" i="3"/>
  <c r="S315" i="3" s="1"/>
  <c r="E350" i="3"/>
  <c r="N222" i="3"/>
  <c r="D222" i="3"/>
  <c r="P8" i="3"/>
  <c r="S8" i="3" s="1"/>
  <c r="N135" i="3"/>
  <c r="N330" i="3"/>
  <c r="Q207" i="2"/>
  <c r="S207" i="2"/>
  <c r="H82" i="2"/>
  <c r="L154" i="2"/>
  <c r="AJ154" i="2" s="1"/>
  <c r="J154" i="2" s="1"/>
  <c r="E130" i="3" s="1"/>
  <c r="O97" i="2"/>
  <c r="E255" i="3" s="1"/>
  <c r="H202" i="2"/>
  <c r="D22" i="2"/>
  <c r="D202" i="2"/>
  <c r="N178" i="3" s="1"/>
  <c r="H93" i="2"/>
  <c r="D93" i="2"/>
  <c r="D69" i="3" s="1"/>
  <c r="L93" i="11"/>
  <c r="N92" i="11"/>
  <c r="O92" i="11" s="1"/>
  <c r="D90" i="11"/>
  <c r="E90" i="11" s="1"/>
  <c r="B91" i="11"/>
  <c r="N315" i="3"/>
  <c r="O289" i="3"/>
  <c r="R289" i="3" s="1"/>
  <c r="N350" i="3"/>
  <c r="E222" i="3"/>
  <c r="N8" i="3"/>
  <c r="O330" i="3"/>
  <c r="R330" i="3" s="1"/>
  <c r="O98" i="2"/>
  <c r="N256" i="3" s="1"/>
  <c r="D33" i="2"/>
  <c r="J9" i="3" s="1"/>
  <c r="Q97" i="2"/>
  <c r="H16" i="2"/>
  <c r="H22" i="2"/>
  <c r="L16" i="2"/>
  <c r="C36" i="10" s="1"/>
  <c r="C51" i="10" s="1"/>
  <c r="E227" i="3"/>
  <c r="I89" i="11"/>
  <c r="J89" i="11" s="1"/>
  <c r="G90" i="11"/>
  <c r="AJ18" i="2"/>
  <c r="J18" i="2" s="1"/>
  <c r="C23" i="10" s="1"/>
  <c r="B53" i="10" s="1"/>
  <c r="O226" i="3"/>
  <c r="R226" i="3" s="1"/>
  <c r="O342" i="3"/>
  <c r="R342" i="3" s="1"/>
  <c r="P271" i="3"/>
  <c r="S271" i="3" s="1"/>
  <c r="O271" i="3"/>
  <c r="R271" i="3" s="1"/>
  <c r="N104" i="3"/>
  <c r="E271" i="3"/>
  <c r="K271" i="3"/>
  <c r="N68" i="3"/>
  <c r="D29" i="3"/>
  <c r="AN139" i="2"/>
  <c r="O127" i="2"/>
  <c r="D285" i="3" s="1"/>
  <c r="AJ72" i="2"/>
  <c r="J72" i="2" s="1"/>
  <c r="O48" i="3" s="1"/>
  <c r="R48" i="3" s="1"/>
  <c r="P226" i="3"/>
  <c r="S226" i="3" s="1"/>
  <c r="D82" i="3"/>
  <c r="E166" i="3"/>
  <c r="J226" i="3"/>
  <c r="K166" i="3"/>
  <c r="J68" i="3"/>
  <c r="E213" i="3"/>
  <c r="R139" i="2"/>
  <c r="H72" i="2"/>
  <c r="Q24" i="2"/>
  <c r="Q127" i="2"/>
  <c r="H106" i="2"/>
  <c r="K48" i="3"/>
  <c r="Q194" i="2"/>
  <c r="E136" i="3"/>
  <c r="D149" i="3"/>
  <c r="J29" i="3"/>
  <c r="N139" i="2"/>
  <c r="O139" i="2"/>
  <c r="K297" i="3" s="1"/>
  <c r="H170" i="2"/>
  <c r="O54" i="2"/>
  <c r="P212" i="3" s="1"/>
  <c r="S212" i="3" s="1"/>
  <c r="S127" i="2"/>
  <c r="H128" i="2"/>
  <c r="S24" i="2"/>
  <c r="Q44" i="10" s="1"/>
  <c r="Q59" i="10" s="1"/>
  <c r="D313" i="3"/>
  <c r="N194" i="2"/>
  <c r="Q139" i="2"/>
  <c r="D200" i="2"/>
  <c r="N176" i="3" s="1"/>
  <c r="N54" i="2"/>
  <c r="AN127" i="2"/>
  <c r="L92" i="2"/>
  <c r="AJ92" i="2" s="1"/>
  <c r="J92" i="2" s="1"/>
  <c r="E68" i="3" s="1"/>
  <c r="K127" i="3"/>
  <c r="J151" i="2"/>
  <c r="O127" i="3" s="1"/>
  <c r="R127" i="3" s="1"/>
  <c r="S61" i="2"/>
  <c r="AN61" i="2" s="1"/>
  <c r="R61" i="2" s="1"/>
  <c r="K254" i="3"/>
  <c r="E200" i="3"/>
  <c r="J230" i="3"/>
  <c r="O184" i="3"/>
  <c r="R184" i="3" s="1"/>
  <c r="D257" i="3"/>
  <c r="N81" i="3"/>
  <c r="J8" i="3"/>
  <c r="K32" i="3"/>
  <c r="H118" i="2"/>
  <c r="D254" i="3"/>
  <c r="K184" i="3"/>
  <c r="O254" i="3"/>
  <c r="R254" i="3" s="1"/>
  <c r="J200" i="3"/>
  <c r="N61" i="2"/>
  <c r="O61" i="2"/>
  <c r="K219" i="3" s="1"/>
  <c r="D47" i="2"/>
  <c r="N23" i="3" s="1"/>
  <c r="N226" i="3"/>
  <c r="E226" i="3"/>
  <c r="J119" i="3"/>
  <c r="P83" i="3"/>
  <c r="S83" i="3" s="1"/>
  <c r="D99" i="3"/>
  <c r="N313" i="3"/>
  <c r="N342" i="3"/>
  <c r="P166" i="3"/>
  <c r="S166" i="3" s="1"/>
  <c r="N351" i="3"/>
  <c r="D104" i="3"/>
  <c r="O253" i="3"/>
  <c r="R253" i="3" s="1"/>
  <c r="E253" i="3"/>
  <c r="D135" i="3"/>
  <c r="AJ46" i="2"/>
  <c r="J46" i="2" s="1"/>
  <c r="E22" i="3" s="1"/>
  <c r="K136" i="3"/>
  <c r="N149" i="3"/>
  <c r="S166" i="2"/>
  <c r="Q152" i="2"/>
  <c r="S152" i="2"/>
  <c r="H190" i="2"/>
  <c r="D190" i="2"/>
  <c r="N166" i="3" s="1"/>
  <c r="N65" i="2"/>
  <c r="Q65" i="2"/>
  <c r="L181" i="2"/>
  <c r="AJ181" i="2" s="1"/>
  <c r="J181" i="2" s="1"/>
  <c r="O157" i="3" s="1"/>
  <c r="R157" i="3" s="1"/>
  <c r="O171" i="2"/>
  <c r="K329" i="3" s="1"/>
  <c r="AN54" i="2"/>
  <c r="R54" i="2" s="1"/>
  <c r="AN171" i="2"/>
  <c r="L197" i="2"/>
  <c r="AJ197" i="2" s="1"/>
  <c r="J197" i="2" s="1"/>
  <c r="O173" i="3" s="1"/>
  <c r="R173" i="3" s="1"/>
  <c r="H92" i="2"/>
  <c r="Q14" i="10"/>
  <c r="K226" i="3"/>
  <c r="E239" i="3"/>
  <c r="N306" i="3"/>
  <c r="J314" i="3"/>
  <c r="D183" i="3"/>
  <c r="K351" i="3"/>
  <c r="D146" i="3"/>
  <c r="AN194" i="2"/>
  <c r="P253" i="3"/>
  <c r="S253" i="3" s="1"/>
  <c r="J213" i="3"/>
  <c r="J96" i="3"/>
  <c r="AN166" i="2"/>
  <c r="N127" i="2"/>
  <c r="D39" i="2"/>
  <c r="D15" i="3" s="1"/>
  <c r="H129" i="2"/>
  <c r="O35" i="2"/>
  <c r="J193" i="3" s="1"/>
  <c r="Q171" i="2"/>
  <c r="D197" i="2"/>
  <c r="J173" i="3" s="1"/>
  <c r="N35" i="2"/>
  <c r="Q183" i="2"/>
  <c r="L134" i="2"/>
  <c r="AJ134" i="2" s="1"/>
  <c r="J134" i="2" s="1"/>
  <c r="O110" i="3" s="1"/>
  <c r="R110" i="3" s="1"/>
  <c r="C6" i="10"/>
  <c r="D42" i="2"/>
  <c r="D18" i="3" s="1"/>
  <c r="D117" i="2"/>
  <c r="J93" i="3" s="1"/>
  <c r="Q85" i="2"/>
  <c r="N85" i="2"/>
  <c r="S85" i="2"/>
  <c r="AN85" i="2" s="1"/>
  <c r="R85" i="2" s="1"/>
  <c r="O85" i="2"/>
  <c r="N152" i="3"/>
  <c r="N114" i="3"/>
  <c r="P200" i="3"/>
  <c r="S200" i="3" s="1"/>
  <c r="K200" i="3"/>
  <c r="K230" i="3"/>
  <c r="D98" i="3"/>
  <c r="E257" i="3"/>
  <c r="O257" i="3"/>
  <c r="R257" i="3" s="1"/>
  <c r="D289" i="3"/>
  <c r="K289" i="3"/>
  <c r="E210" i="3"/>
  <c r="O32" i="3"/>
  <c r="R32" i="3" s="1"/>
  <c r="D40" i="2"/>
  <c r="J16" i="3" s="1"/>
  <c r="L73" i="2"/>
  <c r="AJ73" i="2" s="1"/>
  <c r="J73" i="2" s="1"/>
  <c r="O49" i="3" s="1"/>
  <c r="R49" i="3" s="1"/>
  <c r="D230" i="3"/>
  <c r="D32" i="3"/>
  <c r="C200" i="3"/>
  <c r="I200" i="3" s="1"/>
  <c r="D73" i="3"/>
  <c r="K257" i="3"/>
  <c r="J257" i="3"/>
  <c r="P289" i="3"/>
  <c r="S289" i="3" s="1"/>
  <c r="J289" i="3"/>
  <c r="D318" i="3"/>
  <c r="J276" i="3"/>
  <c r="J81" i="3"/>
  <c r="H192" i="2"/>
  <c r="AN31" i="2"/>
  <c r="R31" i="2" s="1"/>
  <c r="E211" i="3"/>
  <c r="C198" i="3"/>
  <c r="I198" i="3" s="1"/>
  <c r="D114" i="3"/>
  <c r="N200" i="3"/>
  <c r="P230" i="3"/>
  <c r="S230" i="3" s="1"/>
  <c r="O230" i="3"/>
  <c r="R230" i="3" s="1"/>
  <c r="N32" i="3"/>
  <c r="O200" i="3"/>
  <c r="R200" i="3" s="1"/>
  <c r="E230" i="3"/>
  <c r="N73" i="3"/>
  <c r="E289" i="3"/>
  <c r="K318" i="3"/>
  <c r="D276" i="3"/>
  <c r="P32" i="3"/>
  <c r="S32" i="3" s="1"/>
  <c r="S74" i="2"/>
  <c r="AN74" i="2" s="1"/>
  <c r="R74" i="2" s="1"/>
  <c r="D96" i="2"/>
  <c r="N72" i="3" s="1"/>
  <c r="N74" i="2"/>
  <c r="O74" i="2"/>
  <c r="J232" i="3" s="1"/>
  <c r="H138" i="2"/>
  <c r="D165" i="2"/>
  <c r="J141" i="3" s="1"/>
  <c r="L101" i="2"/>
  <c r="D101" i="2"/>
  <c r="H101" i="2"/>
  <c r="J198" i="3"/>
  <c r="E198" i="3"/>
  <c r="K342" i="3"/>
  <c r="E306" i="3"/>
  <c r="P306" i="3"/>
  <c r="S306" i="3" s="1"/>
  <c r="E265" i="3"/>
  <c r="N98" i="3"/>
  <c r="J183" i="3"/>
  <c r="N319" i="3"/>
  <c r="P319" i="3"/>
  <c r="S319" i="3" s="1"/>
  <c r="N277" i="3"/>
  <c r="J277" i="3"/>
  <c r="O350" i="3"/>
  <c r="R350" i="3" s="1"/>
  <c r="K350" i="3"/>
  <c r="O276" i="3"/>
  <c r="R276" i="3" s="1"/>
  <c r="K276" i="3"/>
  <c r="N146" i="3"/>
  <c r="N210" i="3"/>
  <c r="R194" i="2"/>
  <c r="J349" i="3"/>
  <c r="N26" i="3"/>
  <c r="J157" i="3"/>
  <c r="Q54" i="2"/>
  <c r="L122" i="2"/>
  <c r="K98" i="3" s="1"/>
  <c r="N24" i="2"/>
  <c r="D145" i="2"/>
  <c r="D121" i="3" s="1"/>
  <c r="D73" i="2"/>
  <c r="D49" i="3" s="1"/>
  <c r="H122" i="2"/>
  <c r="H185" i="2"/>
  <c r="S31" i="2"/>
  <c r="C207" i="3"/>
  <c r="I207" i="3" s="1"/>
  <c r="D125" i="2"/>
  <c r="D206" i="2"/>
  <c r="S90" i="2"/>
  <c r="AN90" i="2" s="1"/>
  <c r="R90" i="2" s="1"/>
  <c r="Q90" i="2"/>
  <c r="N90" i="2"/>
  <c r="O90" i="2"/>
  <c r="N198" i="3"/>
  <c r="K58" i="3"/>
  <c r="D306" i="3"/>
  <c r="O319" i="3"/>
  <c r="R319" i="3" s="1"/>
  <c r="E276" i="3"/>
  <c r="E94" i="3"/>
  <c r="O194" i="2"/>
  <c r="O352" i="3" s="1"/>
  <c r="R352" i="3" s="1"/>
  <c r="H143" i="2"/>
  <c r="H181" i="2"/>
  <c r="N20" i="2"/>
  <c r="L186" i="2"/>
  <c r="AJ186" i="2" s="1"/>
  <c r="J186" i="2" s="1"/>
  <c r="E162" i="3" s="1"/>
  <c r="D142" i="2"/>
  <c r="D118" i="3" s="1"/>
  <c r="D82" i="2"/>
  <c r="N58" i="3" s="1"/>
  <c r="S20" i="2"/>
  <c r="Q40" i="10" s="1"/>
  <c r="Q55" i="10" s="1"/>
  <c r="D186" i="2"/>
  <c r="N162" i="3" s="1"/>
  <c r="D208" i="2"/>
  <c r="D184" i="3" s="1"/>
  <c r="D118" i="2"/>
  <c r="D94" i="3" s="1"/>
  <c r="E258" i="3"/>
  <c r="O258" i="3"/>
  <c r="R258" i="3" s="1"/>
  <c r="D245" i="3"/>
  <c r="N245" i="3"/>
  <c r="J245" i="3"/>
  <c r="K96" i="3"/>
  <c r="N7" i="3"/>
  <c r="D265" i="3"/>
  <c r="O265" i="3"/>
  <c r="R265" i="3" s="1"/>
  <c r="D161" i="3"/>
  <c r="D207" i="3"/>
  <c r="O207" i="3"/>
  <c r="R207" i="3" s="1"/>
  <c r="E318" i="3"/>
  <c r="N318" i="3"/>
  <c r="O96" i="3"/>
  <c r="R96" i="3" s="1"/>
  <c r="D53" i="3"/>
  <c r="N158" i="3"/>
  <c r="E349" i="3"/>
  <c r="P22" i="3"/>
  <c r="S22" i="3" s="1"/>
  <c r="N114" i="2"/>
  <c r="Q114" i="2"/>
  <c r="L182" i="2"/>
  <c r="P158" i="3" s="1"/>
  <c r="S158" i="3" s="1"/>
  <c r="L117" i="2"/>
  <c r="AJ117" i="2" s="1"/>
  <c r="J117" i="2" s="1"/>
  <c r="E93" i="3" s="1"/>
  <c r="S114" i="2"/>
  <c r="O31" i="2"/>
  <c r="J189" i="3" s="1"/>
  <c r="O245" i="3"/>
  <c r="R245" i="3" s="1"/>
  <c r="D111" i="2"/>
  <c r="J168" i="3"/>
  <c r="P96" i="3"/>
  <c r="S96" i="3" s="1"/>
  <c r="J161" i="3"/>
  <c r="P207" i="3"/>
  <c r="S207" i="3" s="1"/>
  <c r="E207" i="3"/>
  <c r="O318" i="3"/>
  <c r="R318" i="3" s="1"/>
  <c r="J53" i="3"/>
  <c r="E83" i="3"/>
  <c r="O349" i="3"/>
  <c r="R349" i="3" s="1"/>
  <c r="J26" i="3"/>
  <c r="AN183" i="2"/>
  <c r="H46" i="2"/>
  <c r="S183" i="2"/>
  <c r="H151" i="2"/>
  <c r="K211" i="3"/>
  <c r="AN24" i="2"/>
  <c r="R24" i="2" s="1"/>
  <c r="Q29" i="10" s="1"/>
  <c r="P59" i="10" s="1"/>
  <c r="K83" i="3"/>
  <c r="E263" i="3"/>
  <c r="P227" i="3"/>
  <c r="S227" i="3" s="1"/>
  <c r="K263" i="3"/>
  <c r="O301" i="3"/>
  <c r="R301" i="3" s="1"/>
  <c r="K265" i="3"/>
  <c r="K227" i="3"/>
  <c r="P127" i="3"/>
  <c r="S127" i="3" s="1"/>
  <c r="J263" i="3"/>
  <c r="N265" i="3"/>
  <c r="K207" i="3"/>
  <c r="O35" i="3"/>
  <c r="R35" i="3" s="1"/>
  <c r="N349" i="3"/>
  <c r="H59" i="2"/>
  <c r="D46" i="2"/>
  <c r="N22" i="3" s="1"/>
  <c r="L50" i="2"/>
  <c r="AJ50" i="2" s="1"/>
  <c r="J50" i="2" s="1"/>
  <c r="E26" i="3" s="1"/>
  <c r="H50" i="2"/>
  <c r="N31" i="2"/>
  <c r="E188" i="3"/>
  <c r="AN19" i="2"/>
  <c r="R19" i="2" s="1"/>
  <c r="Q24" i="10" s="1"/>
  <c r="P54" i="10" s="1"/>
  <c r="J234" i="3"/>
  <c r="N234" i="3"/>
  <c r="K245" i="3"/>
  <c r="O313" i="3"/>
  <c r="R313" i="3" s="1"/>
  <c r="K46" i="3"/>
  <c r="AJ102" i="2"/>
  <c r="J102" i="2" s="1"/>
  <c r="E78" i="3" s="1"/>
  <c r="N105" i="3"/>
  <c r="D210" i="3"/>
  <c r="O213" i="3"/>
  <c r="R213" i="3" s="1"/>
  <c r="P39" i="3"/>
  <c r="S39" i="3" s="1"/>
  <c r="H102" i="2"/>
  <c r="L133" i="2"/>
  <c r="K109" i="3" s="1"/>
  <c r="N227" i="3"/>
  <c r="E245" i="3"/>
  <c r="P35" i="3"/>
  <c r="S35" i="3" s="1"/>
  <c r="J82" i="3"/>
  <c r="K239" i="3"/>
  <c r="D239" i="3"/>
  <c r="K94" i="3"/>
  <c r="J313" i="3"/>
  <c r="P184" i="3"/>
  <c r="S184" i="3" s="1"/>
  <c r="O263" i="3"/>
  <c r="R263" i="3" s="1"/>
  <c r="N263" i="3"/>
  <c r="P46" i="3"/>
  <c r="S46" i="3" s="1"/>
  <c r="D314" i="3"/>
  <c r="K13" i="3"/>
  <c r="N188" i="3"/>
  <c r="J188" i="3"/>
  <c r="O211" i="3"/>
  <c r="R211" i="3" s="1"/>
  <c r="J211" i="3"/>
  <c r="J105" i="3"/>
  <c r="K78" i="3"/>
  <c r="N368" i="3"/>
  <c r="C210" i="3"/>
  <c r="I210" i="3" s="1"/>
  <c r="O210" i="3"/>
  <c r="R210" i="3" s="1"/>
  <c r="D158" i="3"/>
  <c r="D213" i="3"/>
  <c r="C213" i="3"/>
  <c r="I213" i="3" s="1"/>
  <c r="D349" i="3"/>
  <c r="K349" i="3"/>
  <c r="D109" i="3"/>
  <c r="O46" i="3"/>
  <c r="R46" i="3" s="1"/>
  <c r="O166" i="2"/>
  <c r="K324" i="3" s="1"/>
  <c r="D63" i="2"/>
  <c r="N39" i="3" s="1"/>
  <c r="D59" i="2"/>
  <c r="D35" i="3" s="1"/>
  <c r="H63" i="2"/>
  <c r="O20" i="2"/>
  <c r="Q36" i="2"/>
  <c r="Q77" i="2"/>
  <c r="S56" i="2"/>
  <c r="AN56" i="2" s="1"/>
  <c r="R56" i="2" s="1"/>
  <c r="Q69" i="2"/>
  <c r="H208" i="2"/>
  <c r="Q76" i="2"/>
  <c r="E313" i="3"/>
  <c r="J368" i="3"/>
  <c r="P210" i="3"/>
  <c r="S210" i="3" s="1"/>
  <c r="AJ63" i="2"/>
  <c r="J63" i="2" s="1"/>
  <c r="E39" i="3" s="1"/>
  <c r="P213" i="3"/>
  <c r="S213" i="3" s="1"/>
  <c r="N166" i="2"/>
  <c r="Q166" i="2"/>
  <c r="L129" i="2"/>
  <c r="AJ129" i="2" s="1"/>
  <c r="J129" i="2" s="1"/>
  <c r="E105" i="3" s="1"/>
  <c r="H18" i="2"/>
  <c r="J227" i="3"/>
  <c r="K35" i="3"/>
  <c r="N119" i="3"/>
  <c r="P94" i="3"/>
  <c r="S94" i="3" s="1"/>
  <c r="K313" i="3"/>
  <c r="K314" i="3"/>
  <c r="O188" i="3"/>
  <c r="R188" i="3" s="1"/>
  <c r="P211" i="3"/>
  <c r="S211" i="3" s="1"/>
  <c r="J210" i="3"/>
  <c r="K213" i="3"/>
  <c r="D37" i="2"/>
  <c r="D13" i="3" s="1"/>
  <c r="H182" i="2"/>
  <c r="AN114" i="2"/>
  <c r="H70" i="2"/>
  <c r="D70" i="2"/>
  <c r="D46" i="3" s="1"/>
  <c r="S36" i="2"/>
  <c r="O114" i="2"/>
  <c r="P272" i="3" s="1"/>
  <c r="S272" i="3" s="1"/>
  <c r="E206" i="3"/>
  <c r="S58" i="2"/>
  <c r="AN58" i="2" s="1"/>
  <c r="R58" i="2" s="1"/>
  <c r="Q58" i="2"/>
  <c r="N58" i="2"/>
  <c r="D78" i="2"/>
  <c r="H78" i="2"/>
  <c r="AN20" i="2"/>
  <c r="R20" i="2" s="1"/>
  <c r="Q25" i="10" s="1"/>
  <c r="P55" i="10" s="1"/>
  <c r="N239" i="3"/>
  <c r="O239" i="3"/>
  <c r="R239" i="3" s="1"/>
  <c r="E221" i="3"/>
  <c r="O221" i="3"/>
  <c r="R221" i="3" s="1"/>
  <c r="D153" i="3"/>
  <c r="N153" i="3"/>
  <c r="D60" i="2"/>
  <c r="L60" i="2"/>
  <c r="K36" i="3" s="1"/>
  <c r="AJ68" i="2"/>
  <c r="J68" i="2" s="1"/>
  <c r="K44" i="3"/>
  <c r="E234" i="3"/>
  <c r="K234" i="3"/>
  <c r="P234" i="3"/>
  <c r="S234" i="3" s="1"/>
  <c r="O234" i="3"/>
  <c r="R234" i="3" s="1"/>
  <c r="D234" i="3"/>
  <c r="K301" i="3"/>
  <c r="J301" i="3"/>
  <c r="E301" i="3"/>
  <c r="N301" i="3"/>
  <c r="D21" i="2"/>
  <c r="H21" i="2"/>
  <c r="K221" i="3"/>
  <c r="D301" i="3"/>
  <c r="L57" i="2"/>
  <c r="D57" i="2"/>
  <c r="N33" i="3" s="1"/>
  <c r="Q38" i="10"/>
  <c r="Q53" i="10" s="1"/>
  <c r="AN18" i="2"/>
  <c r="R18" i="2" s="1"/>
  <c r="Q23" i="10" s="1"/>
  <c r="P53" i="10" s="1"/>
  <c r="O227" i="3"/>
  <c r="R227" i="3" s="1"/>
  <c r="P245" i="3"/>
  <c r="S245" i="3" s="1"/>
  <c r="N109" i="3"/>
  <c r="N152" i="2"/>
  <c r="O36" i="2"/>
  <c r="K194" i="3" s="1"/>
  <c r="D41" i="2"/>
  <c r="J17" i="3" s="1"/>
  <c r="H57" i="2"/>
  <c r="AN36" i="2"/>
  <c r="R36" i="2" s="1"/>
  <c r="AN152" i="2"/>
  <c r="Q30" i="2"/>
  <c r="Q53" i="2"/>
  <c r="Q120" i="2"/>
  <c r="R120" i="2"/>
  <c r="O120" i="2"/>
  <c r="N120" i="2"/>
  <c r="AN120" i="2"/>
  <c r="S120" i="2"/>
  <c r="P331" i="3"/>
  <c r="S331" i="3" s="1"/>
  <c r="D25" i="3"/>
  <c r="O56" i="2"/>
  <c r="N56" i="2"/>
  <c r="J153" i="3"/>
  <c r="O58" i="2"/>
  <c r="D216" i="3" s="1"/>
  <c r="K331" i="3"/>
  <c r="O331" i="3"/>
  <c r="R331" i="3" s="1"/>
  <c r="L177" i="2"/>
  <c r="H177" i="2"/>
  <c r="Q79" i="2"/>
  <c r="N314" i="3"/>
  <c r="P314" i="3"/>
  <c r="S314" i="3" s="1"/>
  <c r="E13" i="3"/>
  <c r="AJ17" i="2"/>
  <c r="J17" i="2" s="1"/>
  <c r="C22" i="10" s="1"/>
  <c r="B52" i="10" s="1"/>
  <c r="D116" i="2"/>
  <c r="D92" i="3" s="1"/>
  <c r="L89" i="2"/>
  <c r="AJ89" i="2" s="1"/>
  <c r="J89" i="2" s="1"/>
  <c r="D210" i="2"/>
  <c r="K50" i="3"/>
  <c r="H37" i="2"/>
  <c r="P92" i="3"/>
  <c r="S92" i="3" s="1"/>
  <c r="P342" i="3"/>
  <c r="S342" i="3" s="1"/>
  <c r="E314" i="3"/>
  <c r="P13" i="3"/>
  <c r="S13" i="3" s="1"/>
  <c r="P318" i="3"/>
  <c r="S318" i="3" s="1"/>
  <c r="O368" i="3"/>
  <c r="R368" i="3" s="1"/>
  <c r="J25" i="3"/>
  <c r="D151" i="2"/>
  <c r="D127" i="3" s="1"/>
  <c r="O94" i="2"/>
  <c r="D252" i="3" s="1"/>
  <c r="N94" i="2"/>
  <c r="S94" i="2"/>
  <c r="AN94" i="2" s="1"/>
  <c r="R94" i="2" s="1"/>
  <c r="D72" i="2"/>
  <c r="D89" i="2"/>
  <c r="N79" i="2"/>
  <c r="D237" i="3" s="1"/>
  <c r="N331" i="3"/>
  <c r="D331" i="3"/>
  <c r="J237" i="3"/>
  <c r="D150" i="2"/>
  <c r="D126" i="3" s="1"/>
  <c r="H133" i="2"/>
  <c r="S79" i="2"/>
  <c r="P237" i="3" s="1"/>
  <c r="S237" i="3" s="1"/>
  <c r="H83" i="2"/>
  <c r="D83" i="2"/>
  <c r="L83" i="2"/>
  <c r="J331" i="3"/>
  <c r="N237" i="3"/>
  <c r="H49" i="2"/>
  <c r="D140" i="2"/>
  <c r="D116" i="3" s="1"/>
  <c r="D91" i="2"/>
  <c r="H91" i="2"/>
  <c r="E342" i="3"/>
  <c r="J342" i="3"/>
  <c r="J132" i="3"/>
  <c r="P368" i="3"/>
  <c r="S368" i="3" s="1"/>
  <c r="E368" i="3"/>
  <c r="AJ74" i="2"/>
  <c r="J74" i="2" s="1"/>
  <c r="E50" i="3" s="1"/>
  <c r="N77" i="2"/>
  <c r="D26" i="2"/>
  <c r="H26" i="2"/>
  <c r="K92" i="3"/>
  <c r="D368" i="3"/>
  <c r="L156" i="2"/>
  <c r="K132" i="3" s="1"/>
  <c r="H116" i="2"/>
  <c r="N132" i="3"/>
  <c r="AN77" i="2"/>
  <c r="R77" i="2" s="1"/>
  <c r="D17" i="2"/>
  <c r="O77" i="2"/>
  <c r="AJ91" i="2"/>
  <c r="J91" i="2" s="1"/>
  <c r="E67" i="3" s="1"/>
  <c r="K67" i="3"/>
  <c r="J206" i="3"/>
  <c r="P67" i="3"/>
  <c r="S67" i="3" s="1"/>
  <c r="E97" i="3"/>
  <c r="N206" i="3"/>
  <c r="O140" i="3"/>
  <c r="R140" i="3" s="1"/>
  <c r="P206" i="3"/>
  <c r="S206" i="3" s="1"/>
  <c r="O146" i="3"/>
  <c r="R146" i="3" s="1"/>
  <c r="C206" i="3"/>
  <c r="I206" i="3" s="1"/>
  <c r="E179" i="3"/>
  <c r="O124" i="3"/>
  <c r="R124" i="3" s="1"/>
  <c r="O149" i="3"/>
  <c r="R149" i="3" s="1"/>
  <c r="K206" i="3"/>
  <c r="D206" i="3"/>
  <c r="E142" i="3"/>
  <c r="O206" i="3"/>
  <c r="R206" i="3" s="1"/>
  <c r="E182" i="3"/>
  <c r="O152" i="3"/>
  <c r="R152" i="3" s="1"/>
  <c r="E99" i="3"/>
  <c r="E131" i="3"/>
  <c r="O168" i="3"/>
  <c r="R168" i="3" s="1"/>
  <c r="O107" i="3"/>
  <c r="R107" i="3" s="1"/>
  <c r="E180" i="3"/>
  <c r="E141" i="3"/>
  <c r="O165" i="3"/>
  <c r="R165" i="3" s="1"/>
  <c r="E144" i="3"/>
  <c r="E123" i="3"/>
  <c r="O121" i="3"/>
  <c r="R121" i="3" s="1"/>
  <c r="E71" i="3"/>
  <c r="O71" i="3"/>
  <c r="R71" i="3" s="1"/>
  <c r="K170" i="3"/>
  <c r="P170" i="3"/>
  <c r="S170" i="3" s="1"/>
  <c r="O24" i="3"/>
  <c r="R24" i="3" s="1"/>
  <c r="E24" i="3"/>
  <c r="K367" i="3"/>
  <c r="N367" i="3"/>
  <c r="O367" i="3"/>
  <c r="R367" i="3" s="1"/>
  <c r="J367" i="3"/>
  <c r="P367" i="3"/>
  <c r="S367" i="3" s="1"/>
  <c r="E367" i="3"/>
  <c r="D367" i="3"/>
  <c r="K64" i="3"/>
  <c r="P64" i="3"/>
  <c r="S64" i="3" s="1"/>
  <c r="N64" i="3"/>
  <c r="D64" i="3"/>
  <c r="J64" i="3"/>
  <c r="P113" i="3"/>
  <c r="S113" i="3" s="1"/>
  <c r="K113" i="3"/>
  <c r="O28" i="3"/>
  <c r="R28" i="3" s="1"/>
  <c r="E28" i="3"/>
  <c r="O187" i="3"/>
  <c r="R187" i="3" s="1"/>
  <c r="R186" i="3"/>
  <c r="O19" i="3"/>
  <c r="R19" i="3" s="1"/>
  <c r="E19" i="3"/>
  <c r="E62" i="3"/>
  <c r="O62" i="3"/>
  <c r="R62" i="3" s="1"/>
  <c r="AJ194" i="2"/>
  <c r="J194" i="2" s="1"/>
  <c r="E170" i="3" s="1"/>
  <c r="P185" i="3"/>
  <c r="S185" i="3" s="1"/>
  <c r="K185" i="3"/>
  <c r="AJ88" i="2"/>
  <c r="J88" i="2" s="1"/>
  <c r="AJ137" i="2"/>
  <c r="J137" i="2" s="1"/>
  <c r="E113" i="3" s="1"/>
  <c r="J102" i="3"/>
  <c r="N102" i="3"/>
  <c r="D102" i="3"/>
  <c r="O73" i="3"/>
  <c r="R73" i="3" s="1"/>
  <c r="E73" i="3"/>
  <c r="E25" i="3"/>
  <c r="O25" i="3"/>
  <c r="R25" i="3" s="1"/>
  <c r="O72" i="3"/>
  <c r="R72" i="3" s="1"/>
  <c r="E72" i="3"/>
  <c r="K325" i="3"/>
  <c r="P325" i="3"/>
  <c r="S325" i="3" s="1"/>
  <c r="O325" i="3"/>
  <c r="R325" i="3" s="1"/>
  <c r="N325" i="3"/>
  <c r="D325" i="3"/>
  <c r="J325" i="3"/>
  <c r="E325" i="3"/>
  <c r="P117" i="3"/>
  <c r="S117" i="3" s="1"/>
  <c r="K117" i="3"/>
  <c r="E27" i="3"/>
  <c r="O27" i="3"/>
  <c r="R27" i="3" s="1"/>
  <c r="D113" i="3"/>
  <c r="J113" i="3"/>
  <c r="N113" i="3"/>
  <c r="E75" i="3"/>
  <c r="O75" i="3"/>
  <c r="R75" i="3" s="1"/>
  <c r="N43" i="3"/>
  <c r="D43" i="3"/>
  <c r="J43" i="3"/>
  <c r="K43" i="3"/>
  <c r="P43" i="3"/>
  <c r="S43" i="3" s="1"/>
  <c r="P246" i="3"/>
  <c r="S246" i="3" s="1"/>
  <c r="O246" i="3"/>
  <c r="R246" i="3" s="1"/>
  <c r="J246" i="3"/>
  <c r="N246" i="3"/>
  <c r="E246" i="3"/>
  <c r="D246" i="3"/>
  <c r="K246" i="3"/>
  <c r="K102" i="3"/>
  <c r="P102" i="3"/>
  <c r="S102" i="3" s="1"/>
  <c r="P299" i="3"/>
  <c r="S299" i="3" s="1"/>
  <c r="D299" i="3"/>
  <c r="E299" i="3"/>
  <c r="N299" i="3"/>
  <c r="K299" i="3"/>
  <c r="O299" i="3"/>
  <c r="R299" i="3" s="1"/>
  <c r="J299" i="3"/>
  <c r="E55" i="3"/>
  <c r="O55" i="3"/>
  <c r="R55" i="3" s="1"/>
  <c r="O11" i="3"/>
  <c r="R11" i="3" s="1"/>
  <c r="E11" i="3"/>
  <c r="J170" i="3"/>
  <c r="N170" i="3"/>
  <c r="D170" i="3"/>
  <c r="D284" i="3"/>
  <c r="O284" i="3"/>
  <c r="R284" i="3" s="1"/>
  <c r="J284" i="3"/>
  <c r="N284" i="3"/>
  <c r="E284" i="3"/>
  <c r="P284" i="3"/>
  <c r="S284" i="3" s="1"/>
  <c r="K284" i="3"/>
  <c r="O84" i="3"/>
  <c r="R84" i="3" s="1"/>
  <c r="E84" i="3"/>
  <c r="O185" i="3"/>
  <c r="R185" i="3" s="1"/>
  <c r="E185" i="3"/>
  <c r="P187" i="3"/>
  <c r="S187" i="3" s="1"/>
  <c r="S186" i="3"/>
  <c r="J225" i="3"/>
  <c r="O225" i="3"/>
  <c r="R225" i="3" s="1"/>
  <c r="P225" i="3"/>
  <c r="S225" i="3" s="1"/>
  <c r="N225" i="3"/>
  <c r="E225" i="3"/>
  <c r="D225" i="3"/>
  <c r="K225" i="3"/>
  <c r="O117" i="3"/>
  <c r="R117" i="3" s="1"/>
  <c r="E117" i="3"/>
  <c r="AJ67" i="2"/>
  <c r="J67" i="2" s="1"/>
  <c r="E102" i="3"/>
  <c r="O102" i="3"/>
  <c r="R102" i="3" s="1"/>
  <c r="J220" i="3" l="1"/>
  <c r="E175" i="3"/>
  <c r="E91" i="3"/>
  <c r="K91" i="3"/>
  <c r="P91" i="3"/>
  <c r="S91" i="3" s="1"/>
  <c r="D220" i="3"/>
  <c r="J10" i="3"/>
  <c r="D163" i="3"/>
  <c r="N10" i="3"/>
  <c r="P220" i="3"/>
  <c r="S220" i="3" s="1"/>
  <c r="N154" i="3"/>
  <c r="E143" i="3"/>
  <c r="K143" i="3"/>
  <c r="AJ34" i="2"/>
  <c r="J34" i="2" s="1"/>
  <c r="O10" i="3" s="1"/>
  <c r="R10" i="3" s="1"/>
  <c r="E333" i="3"/>
  <c r="K333" i="3"/>
  <c r="P143" i="3"/>
  <c r="S143" i="3" s="1"/>
  <c r="N333" i="3"/>
  <c r="K10" i="3"/>
  <c r="D333" i="3"/>
  <c r="D154" i="3"/>
  <c r="P154" i="3"/>
  <c r="S154" i="3" s="1"/>
  <c r="K154" i="3"/>
  <c r="E154" i="3"/>
  <c r="J42" i="3"/>
  <c r="N42" i="3"/>
  <c r="J163" i="3"/>
  <c r="K120" i="3"/>
  <c r="AJ144" i="2"/>
  <c r="J144" i="2" s="1"/>
  <c r="E120" i="3" s="1"/>
  <c r="O220" i="3"/>
  <c r="R220" i="3" s="1"/>
  <c r="C220" i="3"/>
  <c r="I220" i="3" s="1"/>
  <c r="E220" i="3"/>
  <c r="N220" i="3"/>
  <c r="J143" i="3"/>
  <c r="D143" i="3"/>
  <c r="P139" i="3"/>
  <c r="S139" i="3" s="1"/>
  <c r="E316" i="3"/>
  <c r="D316" i="3"/>
  <c r="J316" i="3"/>
  <c r="P316" i="3"/>
  <c r="S316" i="3" s="1"/>
  <c r="K316" i="3"/>
  <c r="O316" i="3"/>
  <c r="R316" i="3" s="1"/>
  <c r="P20" i="3"/>
  <c r="S20" i="3" s="1"/>
  <c r="E20" i="3"/>
  <c r="J117" i="3"/>
  <c r="O333" i="3"/>
  <c r="R333" i="3" s="1"/>
  <c r="J333" i="3"/>
  <c r="K139" i="3"/>
  <c r="D117" i="3"/>
  <c r="E139" i="3"/>
  <c r="D23" i="3"/>
  <c r="P279" i="3"/>
  <c r="S279" i="3" s="1"/>
  <c r="E326" i="3"/>
  <c r="K20" i="3"/>
  <c r="J279" i="3"/>
  <c r="O279" i="3"/>
  <c r="R279" i="3" s="1"/>
  <c r="O52" i="3"/>
  <c r="R52" i="3" s="1"/>
  <c r="E279" i="3"/>
  <c r="K279" i="3"/>
  <c r="E203" i="3"/>
  <c r="AJ188" i="2"/>
  <c r="J188" i="2" s="1"/>
  <c r="O164" i="3" s="1"/>
  <c r="R164" i="3" s="1"/>
  <c r="K164" i="3"/>
  <c r="D164" i="3"/>
  <c r="N332" i="3"/>
  <c r="J164" i="3"/>
  <c r="J185" i="3"/>
  <c r="O30" i="3"/>
  <c r="R30" i="3" s="1"/>
  <c r="J130" i="3"/>
  <c r="D279" i="3"/>
  <c r="P326" i="3"/>
  <c r="S326" i="3" s="1"/>
  <c r="N112" i="3"/>
  <c r="J112" i="3"/>
  <c r="K76" i="3"/>
  <c r="E133" i="3"/>
  <c r="E125" i="3"/>
  <c r="C187" i="3"/>
  <c r="K326" i="3"/>
  <c r="K310" i="3"/>
  <c r="N326" i="3"/>
  <c r="D326" i="3"/>
  <c r="J326" i="3"/>
  <c r="D223" i="3"/>
  <c r="P190" i="3"/>
  <c r="S190" i="3" s="1"/>
  <c r="P108" i="3"/>
  <c r="S108" i="3" s="1"/>
  <c r="J223" i="3"/>
  <c r="O76" i="3"/>
  <c r="R76" i="3" s="1"/>
  <c r="N185" i="3"/>
  <c r="O363" i="3"/>
  <c r="R363" i="3" s="1"/>
  <c r="O150" i="3"/>
  <c r="R150" i="3" s="1"/>
  <c r="N363" i="3"/>
  <c r="E332" i="3"/>
  <c r="D332" i="3"/>
  <c r="E108" i="3"/>
  <c r="K15" i="3"/>
  <c r="K295" i="3"/>
  <c r="K177" i="3"/>
  <c r="N19" i="3"/>
  <c r="J19" i="3"/>
  <c r="J295" i="3"/>
  <c r="O310" i="3"/>
  <c r="R310" i="3" s="1"/>
  <c r="AJ71" i="2"/>
  <c r="J71" i="2" s="1"/>
  <c r="E47" i="3" s="1"/>
  <c r="N310" i="3"/>
  <c r="E304" i="3"/>
  <c r="P49" i="3"/>
  <c r="S49" i="3" s="1"/>
  <c r="E295" i="3"/>
  <c r="N295" i="3"/>
  <c r="K352" i="3"/>
  <c r="D71" i="3"/>
  <c r="J71" i="3"/>
  <c r="O177" i="3"/>
  <c r="R177" i="3" s="1"/>
  <c r="N334" i="3"/>
  <c r="N281" i="3"/>
  <c r="P15" i="3"/>
  <c r="S15" i="3" s="1"/>
  <c r="O304" i="3"/>
  <c r="R304" i="3" s="1"/>
  <c r="K223" i="3"/>
  <c r="K203" i="3"/>
  <c r="C203" i="3"/>
  <c r="I203" i="3" s="1"/>
  <c r="J203" i="3"/>
  <c r="O295" i="3"/>
  <c r="R295" i="3" s="1"/>
  <c r="D80" i="3"/>
  <c r="N304" i="3"/>
  <c r="P295" i="3"/>
  <c r="S295" i="3" s="1"/>
  <c r="E112" i="3"/>
  <c r="J35" i="3"/>
  <c r="N223" i="3"/>
  <c r="P80" i="3"/>
  <c r="S80" i="3" s="1"/>
  <c r="D310" i="3"/>
  <c r="O130" i="3"/>
  <c r="R130" i="3" s="1"/>
  <c r="J162" i="3"/>
  <c r="J310" i="3"/>
  <c r="AJ21" i="2"/>
  <c r="J21" i="2" s="1"/>
  <c r="C26" i="10" s="1"/>
  <c r="B56" i="10" s="1"/>
  <c r="P79" i="3"/>
  <c r="S79" i="3" s="1"/>
  <c r="K332" i="3"/>
  <c r="P76" i="3"/>
  <c r="S76" i="3" s="1"/>
  <c r="K79" i="3"/>
  <c r="P266" i="3"/>
  <c r="S266" i="3" s="1"/>
  <c r="E127" i="3"/>
  <c r="J86" i="3"/>
  <c r="J145" i="3"/>
  <c r="N14" i="3"/>
  <c r="D266" i="3"/>
  <c r="O266" i="3"/>
  <c r="R266" i="3" s="1"/>
  <c r="K266" i="3"/>
  <c r="N86" i="3"/>
  <c r="D145" i="3"/>
  <c r="E266" i="3"/>
  <c r="D14" i="3"/>
  <c r="J266" i="3"/>
  <c r="C230" i="3"/>
  <c r="I230" i="3" s="1"/>
  <c r="C222" i="3"/>
  <c r="I222" i="3" s="1"/>
  <c r="C233" i="3"/>
  <c r="I233" i="3" s="1"/>
  <c r="C221" i="3"/>
  <c r="I221" i="3" s="1"/>
  <c r="C225" i="3"/>
  <c r="I225" i="3" s="1"/>
  <c r="E190" i="3"/>
  <c r="N341" i="3"/>
  <c r="O281" i="3"/>
  <c r="R281" i="3" s="1"/>
  <c r="C239" i="3"/>
  <c r="I239" i="3" s="1"/>
  <c r="C229" i="3"/>
  <c r="I229" i="3" s="1"/>
  <c r="C238" i="3"/>
  <c r="I238" i="3" s="1"/>
  <c r="C242" i="3"/>
  <c r="I242" i="3" s="1"/>
  <c r="C240" i="3"/>
  <c r="I240" i="3" s="1"/>
  <c r="C246" i="3"/>
  <c r="I246" i="3" s="1"/>
  <c r="AJ60" i="2"/>
  <c r="J60" i="2" s="1"/>
  <c r="E36" i="3" s="1"/>
  <c r="D232" i="3"/>
  <c r="C234" i="3"/>
  <c r="I234" i="3" s="1"/>
  <c r="C237" i="3"/>
  <c r="I237" i="3" s="1"/>
  <c r="C226" i="3"/>
  <c r="I226" i="3" s="1"/>
  <c r="C244" i="3"/>
  <c r="I244" i="3" s="1"/>
  <c r="C231" i="3"/>
  <c r="I231" i="3" s="1"/>
  <c r="C224" i="3"/>
  <c r="I224" i="3" s="1"/>
  <c r="D203" i="3"/>
  <c r="P203" i="3"/>
  <c r="S203" i="3" s="1"/>
  <c r="O203" i="3"/>
  <c r="R203" i="3" s="1"/>
  <c r="C227" i="3"/>
  <c r="I227" i="3" s="1"/>
  <c r="C245" i="3"/>
  <c r="I245" i="3" s="1"/>
  <c r="P219" i="3"/>
  <c r="S219" i="3" s="1"/>
  <c r="C236" i="3"/>
  <c r="I236" i="3" s="1"/>
  <c r="C241" i="3"/>
  <c r="I241" i="3" s="1"/>
  <c r="C247" i="3"/>
  <c r="I247" i="3" s="1"/>
  <c r="C228" i="3"/>
  <c r="I228" i="3" s="1"/>
  <c r="E178" i="3"/>
  <c r="E138" i="3"/>
  <c r="O190" i="3"/>
  <c r="R190" i="3" s="1"/>
  <c r="J174" i="3"/>
  <c r="K341" i="3"/>
  <c r="C281" i="3"/>
  <c r="I281" i="3" s="1"/>
  <c r="K334" i="3"/>
  <c r="E281" i="3"/>
  <c r="D281" i="3"/>
  <c r="J281" i="3"/>
  <c r="D9" i="3"/>
  <c r="E334" i="3"/>
  <c r="N9" i="3"/>
  <c r="J69" i="3"/>
  <c r="O39" i="3"/>
  <c r="R39" i="3" s="1"/>
  <c r="P112" i="3"/>
  <c r="S112" i="3" s="1"/>
  <c r="D190" i="3"/>
  <c r="C190" i="3"/>
  <c r="I190" i="3" s="1"/>
  <c r="J190" i="3"/>
  <c r="N190" i="3"/>
  <c r="N174" i="3"/>
  <c r="J176" i="3"/>
  <c r="D72" i="3"/>
  <c r="K281" i="3"/>
  <c r="K112" i="3"/>
  <c r="O334" i="3"/>
  <c r="R334" i="3" s="1"/>
  <c r="D78" i="3"/>
  <c r="K108" i="3"/>
  <c r="P18" i="3"/>
  <c r="S18" i="3" s="1"/>
  <c r="J133" i="3"/>
  <c r="P232" i="3"/>
  <c r="S232" i="3" s="1"/>
  <c r="AJ16" i="2"/>
  <c r="J16" i="2" s="1"/>
  <c r="C21" i="10" s="1"/>
  <c r="B51" i="10" s="1"/>
  <c r="N130" i="3"/>
  <c r="N69" i="3"/>
  <c r="C352" i="3"/>
  <c r="I352" i="3" s="1"/>
  <c r="N80" i="3"/>
  <c r="D363" i="3"/>
  <c r="E223" i="3"/>
  <c r="K47" i="3"/>
  <c r="J219" i="3"/>
  <c r="P223" i="3"/>
  <c r="S223" i="3" s="1"/>
  <c r="P304" i="3"/>
  <c r="S304" i="3" s="1"/>
  <c r="P177" i="3"/>
  <c r="S177" i="3" s="1"/>
  <c r="N212" i="3"/>
  <c r="C223" i="3"/>
  <c r="I223" i="3" s="1"/>
  <c r="C310" i="3"/>
  <c r="I310" i="3" s="1"/>
  <c r="J365" i="3"/>
  <c r="N219" i="3"/>
  <c r="O219" i="3"/>
  <c r="R219" i="3" s="1"/>
  <c r="P310" i="3"/>
  <c r="S310" i="3" s="1"/>
  <c r="J304" i="3"/>
  <c r="D304" i="3"/>
  <c r="J256" i="3"/>
  <c r="O79" i="3"/>
  <c r="R79" i="3" s="1"/>
  <c r="C212" i="3"/>
  <c r="I212" i="3" s="1"/>
  <c r="P352" i="3"/>
  <c r="S352" i="3" s="1"/>
  <c r="O332" i="3"/>
  <c r="R332" i="3" s="1"/>
  <c r="J51" i="3"/>
  <c r="O80" i="3"/>
  <c r="R80" i="3" s="1"/>
  <c r="K80" i="3"/>
  <c r="K130" i="3"/>
  <c r="K162" i="3"/>
  <c r="D51" i="3"/>
  <c r="D341" i="3"/>
  <c r="P341" i="3"/>
  <c r="S341" i="3" s="1"/>
  <c r="O341" i="3"/>
  <c r="R341" i="3" s="1"/>
  <c r="K18" i="3"/>
  <c r="P334" i="3"/>
  <c r="S334" i="3" s="1"/>
  <c r="E49" i="3"/>
  <c r="E341" i="3"/>
  <c r="J334" i="3"/>
  <c r="C47" i="3"/>
  <c r="I47" i="3" s="1"/>
  <c r="N47" i="3"/>
  <c r="D352" i="3"/>
  <c r="J332" i="3"/>
  <c r="J297" i="3"/>
  <c r="C219" i="3"/>
  <c r="I219" i="3" s="1"/>
  <c r="D219" i="3"/>
  <c r="E219" i="3"/>
  <c r="N133" i="3"/>
  <c r="O18" i="3"/>
  <c r="R18" i="3" s="1"/>
  <c r="J47" i="3"/>
  <c r="J324" i="3"/>
  <c r="E174" i="3"/>
  <c r="D297" i="3"/>
  <c r="C31" i="3"/>
  <c r="I31" i="3" s="1"/>
  <c r="P130" i="3"/>
  <c r="S130" i="3" s="1"/>
  <c r="E297" i="3"/>
  <c r="K68" i="3"/>
  <c r="J178" i="3"/>
  <c r="J329" i="3"/>
  <c r="P297" i="3"/>
  <c r="S297" i="3" s="1"/>
  <c r="AJ182" i="2"/>
  <c r="J182" i="2" s="1"/>
  <c r="O158" i="3" s="1"/>
  <c r="R158" i="3" s="1"/>
  <c r="N297" i="3"/>
  <c r="N121" i="3"/>
  <c r="D178" i="3"/>
  <c r="O297" i="3"/>
  <c r="R297" i="3" s="1"/>
  <c r="N78" i="3"/>
  <c r="E285" i="3"/>
  <c r="N285" i="3"/>
  <c r="P285" i="3"/>
  <c r="S285" i="3" s="1"/>
  <c r="N16" i="3"/>
  <c r="D256" i="3"/>
  <c r="E256" i="3"/>
  <c r="K285" i="3"/>
  <c r="P365" i="3"/>
  <c r="S365" i="3" s="1"/>
  <c r="K255" i="3"/>
  <c r="N255" i="3"/>
  <c r="D365" i="3"/>
  <c r="N365" i="3"/>
  <c r="N232" i="3"/>
  <c r="K256" i="3"/>
  <c r="O8" i="3"/>
  <c r="R8" i="3" s="1"/>
  <c r="P363" i="3"/>
  <c r="S363" i="3" s="1"/>
  <c r="J285" i="3"/>
  <c r="O285" i="3"/>
  <c r="R285" i="3" s="1"/>
  <c r="J363" i="3"/>
  <c r="P256" i="3"/>
  <c r="S256" i="3" s="1"/>
  <c r="O256" i="3"/>
  <c r="R256" i="3" s="1"/>
  <c r="K365" i="3"/>
  <c r="C365" i="3"/>
  <c r="I365" i="3" s="1"/>
  <c r="D255" i="3"/>
  <c r="O232" i="3"/>
  <c r="R232" i="3" s="1"/>
  <c r="C232" i="3"/>
  <c r="I232" i="3" s="1"/>
  <c r="J255" i="3"/>
  <c r="P255" i="3"/>
  <c r="S255" i="3" s="1"/>
  <c r="E232" i="3"/>
  <c r="O15" i="3"/>
  <c r="R15" i="3" s="1"/>
  <c r="E363" i="3"/>
  <c r="D16" i="3"/>
  <c r="K232" i="3"/>
  <c r="O365" i="3"/>
  <c r="R365" i="3" s="1"/>
  <c r="O255" i="3"/>
  <c r="R255" i="3" s="1"/>
  <c r="D176" i="3"/>
  <c r="E48" i="3"/>
  <c r="D193" i="3"/>
  <c r="N193" i="3"/>
  <c r="O193" i="3"/>
  <c r="R193" i="3" s="1"/>
  <c r="N118" i="3"/>
  <c r="K157" i="3"/>
  <c r="J23" i="3"/>
  <c r="D91" i="11"/>
  <c r="E91" i="11" s="1"/>
  <c r="B92" i="11"/>
  <c r="N93" i="11"/>
  <c r="O93" i="11" s="1"/>
  <c r="L94" i="11"/>
  <c r="I90" i="11"/>
  <c r="J90" i="11" s="1"/>
  <c r="G91" i="11"/>
  <c r="E193" i="3"/>
  <c r="P193" i="3"/>
  <c r="S193" i="3" s="1"/>
  <c r="C193" i="3"/>
  <c r="I193" i="3" s="1"/>
  <c r="K105" i="3"/>
  <c r="E157" i="3"/>
  <c r="E173" i="3"/>
  <c r="K193" i="3"/>
  <c r="N141" i="3"/>
  <c r="D141" i="3"/>
  <c r="P157" i="3"/>
  <c r="S157" i="3" s="1"/>
  <c r="O212" i="3"/>
  <c r="R212" i="3" s="1"/>
  <c r="K212" i="3"/>
  <c r="D212" i="3"/>
  <c r="P68" i="3"/>
  <c r="S68" i="3" s="1"/>
  <c r="O68" i="3"/>
  <c r="R68" i="3" s="1"/>
  <c r="J212" i="3"/>
  <c r="E212" i="3"/>
  <c r="P324" i="3"/>
  <c r="S324" i="3" s="1"/>
  <c r="D173" i="3"/>
  <c r="D166" i="3"/>
  <c r="J22" i="3"/>
  <c r="P93" i="3"/>
  <c r="S93" i="3" s="1"/>
  <c r="P105" i="3"/>
  <c r="S105" i="3" s="1"/>
  <c r="E324" i="3"/>
  <c r="D324" i="3"/>
  <c r="N93" i="3"/>
  <c r="N15" i="3"/>
  <c r="O329" i="3"/>
  <c r="R329" i="3" s="1"/>
  <c r="D329" i="3"/>
  <c r="O324" i="3"/>
  <c r="R324" i="3" s="1"/>
  <c r="N324" i="3"/>
  <c r="E329" i="3"/>
  <c r="N329" i="3"/>
  <c r="P329" i="3"/>
  <c r="S329" i="3" s="1"/>
  <c r="N173" i="3"/>
  <c r="C329" i="3"/>
  <c r="I329" i="3" s="1"/>
  <c r="J166" i="3"/>
  <c r="J15" i="3"/>
  <c r="O22" i="3"/>
  <c r="R22" i="3" s="1"/>
  <c r="D22" i="3"/>
  <c r="AJ122" i="2"/>
  <c r="J122" i="2" s="1"/>
  <c r="O98" i="3" s="1"/>
  <c r="R98" i="3" s="1"/>
  <c r="J184" i="3"/>
  <c r="O78" i="3"/>
  <c r="R78" i="3" s="1"/>
  <c r="C91" i="3"/>
  <c r="I91" i="3" s="1"/>
  <c r="P173" i="3"/>
  <c r="S173" i="3" s="1"/>
  <c r="K49" i="3"/>
  <c r="O105" i="3"/>
  <c r="R105" i="3" s="1"/>
  <c r="J121" i="3"/>
  <c r="E110" i="3"/>
  <c r="D93" i="3"/>
  <c r="N184" i="3"/>
  <c r="C27" i="3"/>
  <c r="I27" i="3" s="1"/>
  <c r="J18" i="3"/>
  <c r="N18" i="3"/>
  <c r="C55" i="3"/>
  <c r="I55" i="3" s="1"/>
  <c r="N35" i="3"/>
  <c r="J118" i="3"/>
  <c r="C14" i="3"/>
  <c r="I14" i="3" s="1"/>
  <c r="C56" i="3"/>
  <c r="I56" i="3" s="1"/>
  <c r="K173" i="3"/>
  <c r="K110" i="3"/>
  <c r="P110" i="3"/>
  <c r="S110" i="3" s="1"/>
  <c r="P98" i="3"/>
  <c r="S98" i="3" s="1"/>
  <c r="D243" i="3"/>
  <c r="P243" i="3"/>
  <c r="S243" i="3" s="1"/>
  <c r="E243" i="3"/>
  <c r="C243" i="3"/>
  <c r="I243" i="3" s="1"/>
  <c r="N243" i="3"/>
  <c r="K243" i="3"/>
  <c r="J243" i="3"/>
  <c r="O243" i="3"/>
  <c r="R243" i="3" s="1"/>
  <c r="J127" i="3"/>
  <c r="N127" i="3"/>
  <c r="D58" i="3"/>
  <c r="K93" i="3"/>
  <c r="O272" i="3"/>
  <c r="R272" i="3" s="1"/>
  <c r="C17" i="3"/>
  <c r="I17" i="3" s="1"/>
  <c r="J72" i="3"/>
  <c r="P65" i="3"/>
  <c r="S65" i="3" s="1"/>
  <c r="K65" i="3"/>
  <c r="J58" i="3"/>
  <c r="K272" i="3"/>
  <c r="J94" i="3"/>
  <c r="N94" i="3"/>
  <c r="D101" i="3"/>
  <c r="J101" i="3"/>
  <c r="N101" i="3"/>
  <c r="E352" i="3"/>
  <c r="N352" i="3"/>
  <c r="O162" i="3"/>
  <c r="R162" i="3" s="1"/>
  <c r="D162" i="3"/>
  <c r="K158" i="3"/>
  <c r="P189" i="3"/>
  <c r="S189" i="3" s="1"/>
  <c r="O93" i="3"/>
  <c r="R93" i="3" s="1"/>
  <c r="J77" i="3"/>
  <c r="N77" i="3"/>
  <c r="D77" i="3"/>
  <c r="O50" i="3"/>
  <c r="R50" i="3" s="1"/>
  <c r="J352" i="3"/>
  <c r="N13" i="3"/>
  <c r="J33" i="3"/>
  <c r="P162" i="3"/>
  <c r="S162" i="3" s="1"/>
  <c r="N49" i="3"/>
  <c r="J49" i="3"/>
  <c r="N194" i="3"/>
  <c r="D272" i="3"/>
  <c r="O248" i="3"/>
  <c r="R248" i="3" s="1"/>
  <c r="J248" i="3"/>
  <c r="K248" i="3"/>
  <c r="D248" i="3"/>
  <c r="N248" i="3"/>
  <c r="C248" i="3"/>
  <c r="I248" i="3" s="1"/>
  <c r="P248" i="3"/>
  <c r="S248" i="3" s="1"/>
  <c r="E248" i="3"/>
  <c r="N182" i="3"/>
  <c r="D182" i="3"/>
  <c r="J182" i="3"/>
  <c r="AJ101" i="2"/>
  <c r="J101" i="2" s="1"/>
  <c r="K77" i="3"/>
  <c r="P77" i="3"/>
  <c r="S77" i="3" s="1"/>
  <c r="C147" i="3"/>
  <c r="I147" i="3" s="1"/>
  <c r="K26" i="3"/>
  <c r="C189" i="3"/>
  <c r="I189" i="3" s="1"/>
  <c r="O189" i="3"/>
  <c r="R189" i="3" s="1"/>
  <c r="D189" i="3"/>
  <c r="C150" i="3"/>
  <c r="I150" i="3" s="1"/>
  <c r="K189" i="3"/>
  <c r="N189" i="3"/>
  <c r="C342" i="3"/>
  <c r="I342" i="3" s="1"/>
  <c r="D87" i="3"/>
  <c r="J87" i="3"/>
  <c r="N87" i="3"/>
  <c r="C295" i="3"/>
  <c r="I295" i="3" s="1"/>
  <c r="C367" i="3"/>
  <c r="I367" i="3" s="1"/>
  <c r="C363" i="3"/>
  <c r="I363" i="3" s="1"/>
  <c r="C304" i="3"/>
  <c r="I304" i="3" s="1"/>
  <c r="O26" i="3"/>
  <c r="R26" i="3" s="1"/>
  <c r="P26" i="3"/>
  <c r="S26" i="3" s="1"/>
  <c r="D194" i="3"/>
  <c r="J194" i="3"/>
  <c r="E189" i="3"/>
  <c r="C284" i="3"/>
  <c r="I284" i="3" s="1"/>
  <c r="C152" i="3"/>
  <c r="I152" i="3" s="1"/>
  <c r="D39" i="3"/>
  <c r="C333" i="3"/>
  <c r="I333" i="3" s="1"/>
  <c r="C297" i="3"/>
  <c r="I297" i="3" s="1"/>
  <c r="C334" i="3"/>
  <c r="I334" i="3" s="1"/>
  <c r="AJ133" i="2"/>
  <c r="J133" i="2" s="1"/>
  <c r="E109" i="3" s="1"/>
  <c r="J46" i="3"/>
  <c r="N46" i="3"/>
  <c r="J272" i="3"/>
  <c r="C316" i="3"/>
  <c r="I316" i="3" s="1"/>
  <c r="C97" i="3"/>
  <c r="I97" i="3" s="1"/>
  <c r="C178" i="3"/>
  <c r="I178" i="3" s="1"/>
  <c r="C324" i="3"/>
  <c r="I324" i="3" s="1"/>
  <c r="C83" i="3"/>
  <c r="I83" i="3" s="1"/>
  <c r="J39" i="3"/>
  <c r="J13" i="3"/>
  <c r="P109" i="3"/>
  <c r="S109" i="3" s="1"/>
  <c r="P194" i="3"/>
  <c r="S194" i="3" s="1"/>
  <c r="C272" i="3"/>
  <c r="I272" i="3" s="1"/>
  <c r="E272" i="3"/>
  <c r="N272" i="3"/>
  <c r="E194" i="3"/>
  <c r="O194" i="3"/>
  <c r="R194" i="3" s="1"/>
  <c r="O235" i="3"/>
  <c r="R235" i="3" s="1"/>
  <c r="C67" i="3"/>
  <c r="I67" i="3" s="1"/>
  <c r="C318" i="3"/>
  <c r="I318" i="3" s="1"/>
  <c r="N17" i="3"/>
  <c r="D17" i="3"/>
  <c r="C356" i="3"/>
  <c r="I356" i="3" s="1"/>
  <c r="C292" i="3"/>
  <c r="I292" i="3" s="1"/>
  <c r="C266" i="3"/>
  <c r="I266" i="3" s="1"/>
  <c r="C293" i="3"/>
  <c r="I293" i="3" s="1"/>
  <c r="C338" i="3"/>
  <c r="I338" i="3" s="1"/>
  <c r="C303" i="3"/>
  <c r="I303" i="3" s="1"/>
  <c r="N54" i="3"/>
  <c r="J54" i="3"/>
  <c r="D54" i="3"/>
  <c r="C332" i="3"/>
  <c r="I332" i="3" s="1"/>
  <c r="C174" i="3"/>
  <c r="I174" i="3" s="1"/>
  <c r="C122" i="3"/>
  <c r="I122" i="3" s="1"/>
  <c r="C299" i="3"/>
  <c r="I299" i="3" s="1"/>
  <c r="C153" i="3"/>
  <c r="I153" i="3" s="1"/>
  <c r="C106" i="3"/>
  <c r="I106" i="3" s="1"/>
  <c r="D33" i="3"/>
  <c r="C256" i="3"/>
  <c r="I256" i="3" s="1"/>
  <c r="D235" i="3"/>
  <c r="C326" i="3"/>
  <c r="I326" i="3" s="1"/>
  <c r="AN79" i="2"/>
  <c r="R79" i="2" s="1"/>
  <c r="K237" i="3"/>
  <c r="C194" i="3"/>
  <c r="I194" i="3" s="1"/>
  <c r="C260" i="3"/>
  <c r="I260" i="3" s="1"/>
  <c r="C344" i="3"/>
  <c r="I344" i="3" s="1"/>
  <c r="C287" i="3"/>
  <c r="I287" i="3" s="1"/>
  <c r="C357" i="3"/>
  <c r="I357" i="3" s="1"/>
  <c r="C271" i="3"/>
  <c r="I271" i="3" s="1"/>
  <c r="C368" i="3"/>
  <c r="I368" i="3" s="1"/>
  <c r="C289" i="3"/>
  <c r="I289" i="3" s="1"/>
  <c r="C275" i="3"/>
  <c r="I275" i="3" s="1"/>
  <c r="C328" i="3"/>
  <c r="I328" i="3" s="1"/>
  <c r="C265" i="3"/>
  <c r="I265" i="3" s="1"/>
  <c r="C254" i="3"/>
  <c r="I254" i="3" s="1"/>
  <c r="C315" i="3"/>
  <c r="I315" i="3" s="1"/>
  <c r="C294" i="3"/>
  <c r="I294" i="3" s="1"/>
  <c r="C309" i="3"/>
  <c r="I309" i="3" s="1"/>
  <c r="C358" i="3"/>
  <c r="I358" i="3" s="1"/>
  <c r="C322" i="3"/>
  <c r="I322" i="3" s="1"/>
  <c r="C311" i="3"/>
  <c r="I311" i="3" s="1"/>
  <c r="C349" i="3"/>
  <c r="I349" i="3" s="1"/>
  <c r="C361" i="3"/>
  <c r="I361" i="3" s="1"/>
  <c r="C291" i="3"/>
  <c r="I291" i="3" s="1"/>
  <c r="C362" i="3"/>
  <c r="I362" i="3" s="1"/>
  <c r="C354" i="3"/>
  <c r="I354" i="3" s="1"/>
  <c r="C314" i="3"/>
  <c r="I314" i="3" s="1"/>
  <c r="C359" i="3"/>
  <c r="I359" i="3" s="1"/>
  <c r="C258" i="3"/>
  <c r="I258" i="3" s="1"/>
  <c r="C330" i="3"/>
  <c r="I330" i="3" s="1"/>
  <c r="C288" i="3"/>
  <c r="I288" i="3" s="1"/>
  <c r="C276" i="3"/>
  <c r="I276" i="3" s="1"/>
  <c r="C345" i="3"/>
  <c r="I345" i="3" s="1"/>
  <c r="C366" i="3"/>
  <c r="I366" i="3" s="1"/>
  <c r="C355" i="3"/>
  <c r="I355" i="3" s="1"/>
  <c r="C327" i="3"/>
  <c r="I327" i="3" s="1"/>
  <c r="C348" i="3"/>
  <c r="I348" i="3" s="1"/>
  <c r="C343" i="3"/>
  <c r="I343" i="3" s="1"/>
  <c r="C308" i="3"/>
  <c r="I308" i="3" s="1"/>
  <c r="C257" i="3"/>
  <c r="I257" i="3" s="1"/>
  <c r="C282" i="3"/>
  <c r="I282" i="3" s="1"/>
  <c r="C270" i="3"/>
  <c r="I270" i="3" s="1"/>
  <c r="C296" i="3"/>
  <c r="I296" i="3" s="1"/>
  <c r="C264" i="3"/>
  <c r="I264" i="3" s="1"/>
  <c r="C335" i="3"/>
  <c r="I335" i="3" s="1"/>
  <c r="C321" i="3"/>
  <c r="I321" i="3" s="1"/>
  <c r="C347" i="3"/>
  <c r="I347" i="3" s="1"/>
  <c r="C249" i="3"/>
  <c r="I249" i="3" s="1"/>
  <c r="C307" i="3"/>
  <c r="I307" i="3" s="1"/>
  <c r="C277" i="3"/>
  <c r="I277" i="3" s="1"/>
  <c r="C336" i="3"/>
  <c r="I336" i="3" s="1"/>
  <c r="C280" i="3"/>
  <c r="I280" i="3" s="1"/>
  <c r="C261" i="3"/>
  <c r="I261" i="3" s="1"/>
  <c r="C300" i="3"/>
  <c r="I300" i="3" s="1"/>
  <c r="C298" i="3"/>
  <c r="I298" i="3" s="1"/>
  <c r="C283" i="3"/>
  <c r="I283" i="3" s="1"/>
  <c r="C337" i="3"/>
  <c r="I337" i="3" s="1"/>
  <c r="C317" i="3"/>
  <c r="I317" i="3" s="1"/>
  <c r="C250" i="3"/>
  <c r="I250" i="3" s="1"/>
  <c r="C274" i="3"/>
  <c r="I274" i="3" s="1"/>
  <c r="C339" i="3"/>
  <c r="I339" i="3" s="1"/>
  <c r="C340" i="3"/>
  <c r="I340" i="3" s="1"/>
  <c r="C319" i="3"/>
  <c r="I319" i="3" s="1"/>
  <c r="C286" i="3"/>
  <c r="I286" i="3" s="1"/>
  <c r="C273" i="3"/>
  <c r="I273" i="3" s="1"/>
  <c r="C290" i="3"/>
  <c r="I290" i="3" s="1"/>
  <c r="C263" i="3"/>
  <c r="I263" i="3" s="1"/>
  <c r="C313" i="3"/>
  <c r="I313" i="3" s="1"/>
  <c r="C267" i="3"/>
  <c r="I267" i="3" s="1"/>
  <c r="C360" i="3"/>
  <c r="I360" i="3" s="1"/>
  <c r="C346" i="3"/>
  <c r="I346" i="3" s="1"/>
  <c r="C302" i="3"/>
  <c r="I302" i="3" s="1"/>
  <c r="C253" i="3"/>
  <c r="I253" i="3" s="1"/>
  <c r="C320" i="3"/>
  <c r="I320" i="3" s="1"/>
  <c r="C259" i="3"/>
  <c r="I259" i="3" s="1"/>
  <c r="C306" i="3"/>
  <c r="I306" i="3" s="1"/>
  <c r="AJ57" i="2"/>
  <c r="J57" i="2" s="1"/>
  <c r="K33" i="3"/>
  <c r="P33" i="3"/>
  <c r="S33" i="3" s="1"/>
  <c r="O44" i="3"/>
  <c r="R44" i="3" s="1"/>
  <c r="E44" i="3"/>
  <c r="C279" i="3"/>
  <c r="I279" i="3" s="1"/>
  <c r="C305" i="3"/>
  <c r="I305" i="3" s="1"/>
  <c r="C364" i="3"/>
  <c r="I364" i="3" s="1"/>
  <c r="C351" i="3"/>
  <c r="I351" i="3" s="1"/>
  <c r="C323" i="3"/>
  <c r="I323" i="3" s="1"/>
  <c r="C268" i="3"/>
  <c r="I268" i="3" s="1"/>
  <c r="C285" i="3"/>
  <c r="I285" i="3" s="1"/>
  <c r="C301" i="3"/>
  <c r="I301" i="3" s="1"/>
  <c r="C151" i="3"/>
  <c r="I151" i="3" s="1"/>
  <c r="C167" i="3"/>
  <c r="I167" i="3" s="1"/>
  <c r="C325" i="3"/>
  <c r="I325" i="3" s="1"/>
  <c r="C173" i="3"/>
  <c r="I173" i="3" s="1"/>
  <c r="C128" i="3"/>
  <c r="I128" i="3" s="1"/>
  <c r="C70" i="3"/>
  <c r="I70" i="3" s="1"/>
  <c r="C94" i="3"/>
  <c r="I94" i="3" s="1"/>
  <c r="P36" i="3"/>
  <c r="S36" i="3" s="1"/>
  <c r="C341" i="3"/>
  <c r="I341" i="3" s="1"/>
  <c r="K278" i="3"/>
  <c r="N278" i="3"/>
  <c r="J278" i="3"/>
  <c r="D278" i="3"/>
  <c r="C278" i="3"/>
  <c r="I278" i="3" s="1"/>
  <c r="O278" i="3"/>
  <c r="R278" i="3" s="1"/>
  <c r="P278" i="3"/>
  <c r="S278" i="3" s="1"/>
  <c r="E278" i="3"/>
  <c r="C353" i="3"/>
  <c r="I353" i="3" s="1"/>
  <c r="C350" i="3"/>
  <c r="I350" i="3" s="1"/>
  <c r="C262" i="3"/>
  <c r="I262" i="3" s="1"/>
  <c r="C251" i="3"/>
  <c r="I251" i="3" s="1"/>
  <c r="C312" i="3"/>
  <c r="I312" i="3" s="1"/>
  <c r="C269" i="3"/>
  <c r="I269" i="3" s="1"/>
  <c r="C255" i="3"/>
  <c r="I255" i="3" s="1"/>
  <c r="D36" i="3"/>
  <c r="J36" i="3"/>
  <c r="N36" i="3"/>
  <c r="C331" i="3"/>
  <c r="I331" i="3" s="1"/>
  <c r="D65" i="3"/>
  <c r="J65" i="3"/>
  <c r="C63" i="3"/>
  <c r="I63" i="3" s="1"/>
  <c r="C75" i="3"/>
  <c r="I75" i="3" s="1"/>
  <c r="C35" i="3"/>
  <c r="I35" i="3" s="1"/>
  <c r="C76" i="3"/>
  <c r="I76" i="3" s="1"/>
  <c r="C26" i="3"/>
  <c r="I26" i="3" s="1"/>
  <c r="C85" i="3"/>
  <c r="I85" i="3" s="1"/>
  <c r="C41" i="3"/>
  <c r="I41" i="3" s="1"/>
  <c r="C23" i="3"/>
  <c r="I23" i="3" s="1"/>
  <c r="C39" i="3"/>
  <c r="I39" i="3" s="1"/>
  <c r="C79" i="3"/>
  <c r="I79" i="3" s="1"/>
  <c r="C60" i="3"/>
  <c r="I60" i="3" s="1"/>
  <c r="C8" i="3"/>
  <c r="I8" i="3" s="1"/>
  <c r="C33" i="3"/>
  <c r="I33" i="3" s="1"/>
  <c r="C42" i="3"/>
  <c r="I42" i="3" s="1"/>
  <c r="C48" i="3"/>
  <c r="I48" i="3" s="1"/>
  <c r="C77" i="3"/>
  <c r="I77" i="3" s="1"/>
  <c r="C90" i="3"/>
  <c r="I90" i="3" s="1"/>
  <c r="C69" i="3"/>
  <c r="I69" i="3" s="1"/>
  <c r="C21" i="3"/>
  <c r="I21" i="3" s="1"/>
  <c r="C51" i="3"/>
  <c r="I51" i="3" s="1"/>
  <c r="C95" i="3"/>
  <c r="I95" i="3" s="1"/>
  <c r="C171" i="3"/>
  <c r="I171" i="3" s="1"/>
  <c r="C131" i="3"/>
  <c r="I131" i="3" s="1"/>
  <c r="C142" i="3"/>
  <c r="I142" i="3" s="1"/>
  <c r="C155" i="3"/>
  <c r="I155" i="3" s="1"/>
  <c r="C120" i="3"/>
  <c r="I120" i="3" s="1"/>
  <c r="C110" i="3"/>
  <c r="I110" i="3" s="1"/>
  <c r="C117" i="3"/>
  <c r="I117" i="3" s="1"/>
  <c r="C64" i="3"/>
  <c r="I64" i="3" s="1"/>
  <c r="C159" i="3"/>
  <c r="I159" i="3" s="1"/>
  <c r="C116" i="3"/>
  <c r="I116" i="3" s="1"/>
  <c r="C112" i="3"/>
  <c r="I112" i="3" s="1"/>
  <c r="C136" i="3"/>
  <c r="I136" i="3" s="1"/>
  <c r="C121" i="3"/>
  <c r="I121" i="3" s="1"/>
  <c r="C127" i="3"/>
  <c r="I127" i="3" s="1"/>
  <c r="C179" i="3"/>
  <c r="I179" i="3" s="1"/>
  <c r="C115" i="3"/>
  <c r="I115" i="3" s="1"/>
  <c r="C104" i="3"/>
  <c r="I104" i="3" s="1"/>
  <c r="C180" i="3"/>
  <c r="I180" i="3" s="1"/>
  <c r="C43" i="3"/>
  <c r="I43" i="3" s="1"/>
  <c r="C96" i="3"/>
  <c r="I96" i="3" s="1"/>
  <c r="C156" i="3"/>
  <c r="I156" i="3" s="1"/>
  <c r="C169" i="3"/>
  <c r="I169" i="3" s="1"/>
  <c r="C141" i="3"/>
  <c r="I141" i="3" s="1"/>
  <c r="C9" i="3"/>
  <c r="I9" i="3" s="1"/>
  <c r="C29" i="3"/>
  <c r="I29" i="3" s="1"/>
  <c r="C81" i="3"/>
  <c r="I81" i="3" s="1"/>
  <c r="C30" i="3"/>
  <c r="I30" i="3" s="1"/>
  <c r="C68" i="3"/>
  <c r="I68" i="3" s="1"/>
  <c r="C28" i="3"/>
  <c r="I28" i="3" s="1"/>
  <c r="C59" i="3"/>
  <c r="I59" i="3" s="1"/>
  <c r="C10" i="3"/>
  <c r="I10" i="3" s="1"/>
  <c r="C6" i="3"/>
  <c r="I6" i="3" s="1"/>
  <c r="C82" i="3"/>
  <c r="I82" i="3" s="1"/>
  <c r="C32" i="3"/>
  <c r="I32" i="3" s="1"/>
  <c r="C12" i="3"/>
  <c r="I12" i="3" s="1"/>
  <c r="C37" i="3"/>
  <c r="I37" i="3" s="1"/>
  <c r="C123" i="3"/>
  <c r="I123" i="3" s="1"/>
  <c r="C119" i="3"/>
  <c r="I119" i="3" s="1"/>
  <c r="C98" i="3"/>
  <c r="I98" i="3" s="1"/>
  <c r="C185" i="3"/>
  <c r="I185" i="3" s="1"/>
  <c r="C181" i="3"/>
  <c r="I181" i="3" s="1"/>
  <c r="C108" i="3"/>
  <c r="I108" i="3" s="1"/>
  <c r="C172" i="3"/>
  <c r="I172" i="3" s="1"/>
  <c r="C184" i="3"/>
  <c r="I184" i="3" s="1"/>
  <c r="C107" i="3"/>
  <c r="I107" i="3" s="1"/>
  <c r="C101" i="3"/>
  <c r="I101" i="3" s="1"/>
  <c r="C158" i="3"/>
  <c r="I158" i="3" s="1"/>
  <c r="C109" i="3"/>
  <c r="I109" i="3" s="1"/>
  <c r="C170" i="3"/>
  <c r="I170" i="3" s="1"/>
  <c r="C111" i="3"/>
  <c r="I111" i="3" s="1"/>
  <c r="C134" i="3"/>
  <c r="I134" i="3" s="1"/>
  <c r="C103" i="3"/>
  <c r="I103" i="3" s="1"/>
  <c r="C58" i="3"/>
  <c r="I58" i="3" s="1"/>
  <c r="C144" i="3"/>
  <c r="I144" i="3" s="1"/>
  <c r="C130" i="3"/>
  <c r="I130" i="3" s="1"/>
  <c r="C160" i="3"/>
  <c r="I160" i="3" s="1"/>
  <c r="C133" i="3"/>
  <c r="I133" i="3" s="1"/>
  <c r="C135" i="3"/>
  <c r="I135" i="3" s="1"/>
  <c r="C138" i="3"/>
  <c r="I138" i="3" s="1"/>
  <c r="C61" i="3"/>
  <c r="I61" i="3" s="1"/>
  <c r="C13" i="3"/>
  <c r="I13" i="3" s="1"/>
  <c r="C73" i="3"/>
  <c r="I73" i="3" s="1"/>
  <c r="C36" i="3"/>
  <c r="I36" i="3" s="1"/>
  <c r="C52" i="3"/>
  <c r="I52" i="3" s="1"/>
  <c r="C44" i="3"/>
  <c r="I44" i="3" s="1"/>
  <c r="C7" i="3"/>
  <c r="I7" i="3" s="1"/>
  <c r="C20" i="3"/>
  <c r="I20" i="3" s="1"/>
  <c r="C163" i="3"/>
  <c r="I163" i="3" s="1"/>
  <c r="C114" i="3"/>
  <c r="I114" i="3" s="1"/>
  <c r="C177" i="3"/>
  <c r="I177" i="3" s="1"/>
  <c r="C182" i="3"/>
  <c r="I182" i="3" s="1"/>
  <c r="C105" i="3"/>
  <c r="I105" i="3" s="1"/>
  <c r="C183" i="3"/>
  <c r="I183" i="3" s="1"/>
  <c r="C113" i="3"/>
  <c r="I113" i="3" s="1"/>
  <c r="C118" i="3"/>
  <c r="I118" i="3" s="1"/>
  <c r="C161" i="3"/>
  <c r="I161" i="3" s="1"/>
  <c r="C143" i="3"/>
  <c r="I143" i="3" s="1"/>
  <c r="C86" i="3"/>
  <c r="I86" i="3" s="1"/>
  <c r="C100" i="3"/>
  <c r="I100" i="3" s="1"/>
  <c r="C168" i="3"/>
  <c r="I168" i="3" s="1"/>
  <c r="C146" i="3"/>
  <c r="I146" i="3" s="1"/>
  <c r="C165" i="3"/>
  <c r="I165" i="3" s="1"/>
  <c r="C139" i="3"/>
  <c r="I139" i="3" s="1"/>
  <c r="C87" i="3"/>
  <c r="I87" i="3" s="1"/>
  <c r="C78" i="3"/>
  <c r="I78" i="3" s="1"/>
  <c r="C11" i="3"/>
  <c r="I11" i="3" s="1"/>
  <c r="C22" i="3"/>
  <c r="I22" i="3" s="1"/>
  <c r="C93" i="3"/>
  <c r="I93" i="3" s="1"/>
  <c r="C53" i="3"/>
  <c r="I53" i="3" s="1"/>
  <c r="C74" i="3"/>
  <c r="I74" i="3" s="1"/>
  <c r="C24" i="3"/>
  <c r="I24" i="3" s="1"/>
  <c r="C80" i="3"/>
  <c r="I80" i="3" s="1"/>
  <c r="C40" i="3"/>
  <c r="I40" i="3" s="1"/>
  <c r="C46" i="3"/>
  <c r="I46" i="3" s="1"/>
  <c r="C54" i="3"/>
  <c r="I54" i="3" s="1"/>
  <c r="C19" i="3"/>
  <c r="I19" i="3" s="1"/>
  <c r="C66" i="3"/>
  <c r="I66" i="3" s="1"/>
  <c r="C57" i="3"/>
  <c r="I57" i="3" s="1"/>
  <c r="C89" i="3"/>
  <c r="I89" i="3" s="1"/>
  <c r="C49" i="3"/>
  <c r="I49" i="3" s="1"/>
  <c r="C71" i="3"/>
  <c r="I71" i="3" s="1"/>
  <c r="C45" i="3"/>
  <c r="I45" i="3" s="1"/>
  <c r="C18" i="3"/>
  <c r="I18" i="3" s="1"/>
  <c r="C149" i="3"/>
  <c r="I149" i="3" s="1"/>
  <c r="C129" i="3"/>
  <c r="I129" i="3" s="1"/>
  <c r="C125" i="3"/>
  <c r="I125" i="3" s="1"/>
  <c r="C154" i="3"/>
  <c r="I154" i="3" s="1"/>
  <c r="C124" i="3"/>
  <c r="I124" i="3" s="1"/>
  <c r="C252" i="3"/>
  <c r="I252" i="3" s="1"/>
  <c r="N252" i="3"/>
  <c r="P252" i="3"/>
  <c r="S252" i="3" s="1"/>
  <c r="C186" i="3"/>
  <c r="I186" i="3" s="1"/>
  <c r="AJ177" i="2"/>
  <c r="J177" i="2" s="1"/>
  <c r="K153" i="3"/>
  <c r="P153" i="3"/>
  <c r="S153" i="3" s="1"/>
  <c r="P216" i="3"/>
  <c r="S216" i="3" s="1"/>
  <c r="J216" i="3"/>
  <c r="K216" i="3"/>
  <c r="E216" i="3"/>
  <c r="N216" i="3"/>
  <c r="C132" i="3"/>
  <c r="I132" i="3" s="1"/>
  <c r="C145" i="3"/>
  <c r="I145" i="3" s="1"/>
  <c r="C157" i="3"/>
  <c r="I157" i="3" s="1"/>
  <c r="C102" i="3"/>
  <c r="I102" i="3" s="1"/>
  <c r="C162" i="3"/>
  <c r="I162" i="3" s="1"/>
  <c r="C140" i="3"/>
  <c r="I140" i="3" s="1"/>
  <c r="C99" i="3"/>
  <c r="I99" i="3" s="1"/>
  <c r="C166" i="3"/>
  <c r="I166" i="3" s="1"/>
  <c r="C176" i="3"/>
  <c r="I176" i="3" s="1"/>
  <c r="C88" i="3"/>
  <c r="I88" i="3" s="1"/>
  <c r="C16" i="3"/>
  <c r="I16" i="3" s="1"/>
  <c r="C34" i="3"/>
  <c r="I34" i="3" s="1"/>
  <c r="C65" i="3"/>
  <c r="I65" i="3" s="1"/>
  <c r="C50" i="3"/>
  <c r="I50" i="3" s="1"/>
  <c r="O216" i="3"/>
  <c r="R216" i="3" s="1"/>
  <c r="O252" i="3"/>
  <c r="R252" i="3" s="1"/>
  <c r="C137" i="3"/>
  <c r="I137" i="3" s="1"/>
  <c r="C164" i="3"/>
  <c r="I164" i="3" s="1"/>
  <c r="C148" i="3"/>
  <c r="I148" i="3" s="1"/>
  <c r="C175" i="3"/>
  <c r="I175" i="3" s="1"/>
  <c r="C84" i="3"/>
  <c r="I84" i="3" s="1"/>
  <c r="C38" i="3"/>
  <c r="I38" i="3" s="1"/>
  <c r="C25" i="3"/>
  <c r="I25" i="3" s="1"/>
  <c r="C72" i="3"/>
  <c r="I72" i="3" s="1"/>
  <c r="C15" i="3"/>
  <c r="I15" i="3" s="1"/>
  <c r="C216" i="3"/>
  <c r="I216" i="3" s="1"/>
  <c r="C62" i="3"/>
  <c r="I62" i="3" s="1"/>
  <c r="N214" i="3"/>
  <c r="O214" i="3"/>
  <c r="R214" i="3" s="1"/>
  <c r="J214" i="3"/>
  <c r="E214" i="3"/>
  <c r="D214" i="3"/>
  <c r="C214" i="3"/>
  <c r="I214" i="3" s="1"/>
  <c r="P214" i="3"/>
  <c r="S214" i="3" s="1"/>
  <c r="K214" i="3"/>
  <c r="C92" i="3"/>
  <c r="I92" i="3" s="1"/>
  <c r="N92" i="3"/>
  <c r="J126" i="3"/>
  <c r="J92" i="3"/>
  <c r="N126" i="3"/>
  <c r="E235" i="3"/>
  <c r="E252" i="3"/>
  <c r="J252" i="3"/>
  <c r="K252" i="3"/>
  <c r="N65" i="3"/>
  <c r="J186" i="3"/>
  <c r="J187" i="3" s="1"/>
  <c r="N186" i="3"/>
  <c r="N187" i="3" s="1"/>
  <c r="N116" i="3"/>
  <c r="D186" i="3"/>
  <c r="D187" i="3" s="1"/>
  <c r="J48" i="3"/>
  <c r="D48" i="3"/>
  <c r="N48" i="3"/>
  <c r="E65" i="3"/>
  <c r="O65" i="3"/>
  <c r="R65" i="3" s="1"/>
  <c r="AJ83" i="2"/>
  <c r="J83" i="2" s="1"/>
  <c r="K59" i="3"/>
  <c r="P59" i="3"/>
  <c r="S59" i="3" s="1"/>
  <c r="K235" i="3"/>
  <c r="J235" i="3"/>
  <c r="J59" i="3"/>
  <c r="D59" i="3"/>
  <c r="N59" i="3"/>
  <c r="N235" i="3"/>
  <c r="C126" i="3"/>
  <c r="I126" i="3" s="1"/>
  <c r="J116" i="3"/>
  <c r="C235" i="3"/>
  <c r="I235" i="3" s="1"/>
  <c r="P235" i="3"/>
  <c r="S235" i="3" s="1"/>
  <c r="P132" i="3"/>
  <c r="S132" i="3" s="1"/>
  <c r="AJ156" i="2"/>
  <c r="J156" i="2" s="1"/>
  <c r="E132" i="3" s="1"/>
  <c r="D67" i="3"/>
  <c r="N67" i="3"/>
  <c r="J67" i="3"/>
  <c r="O67" i="3"/>
  <c r="R67" i="3" s="1"/>
  <c r="O170" i="3"/>
  <c r="R170" i="3" s="1"/>
  <c r="O113" i="3"/>
  <c r="R113" i="3" s="1"/>
  <c r="O43" i="3"/>
  <c r="R43" i="3" s="1"/>
  <c r="E43" i="3"/>
  <c r="O64" i="3"/>
  <c r="R64" i="3" s="1"/>
  <c r="E64" i="3"/>
  <c r="E10" i="3" l="1"/>
  <c r="O120" i="3"/>
  <c r="R120" i="3" s="1"/>
  <c r="E164" i="3"/>
  <c r="O47" i="3"/>
  <c r="R47" i="3" s="1"/>
  <c r="O36" i="3"/>
  <c r="R36" i="3" s="1"/>
  <c r="M45" i="3"/>
  <c r="M29" i="3"/>
  <c r="M66" i="3"/>
  <c r="M33" i="3"/>
  <c r="E158" i="3"/>
  <c r="L95" i="11"/>
  <c r="N95" i="11" s="1"/>
  <c r="O95" i="11" s="1"/>
  <c r="N94" i="11"/>
  <c r="O94" i="11" s="1"/>
  <c r="G92" i="11"/>
  <c r="I91" i="11"/>
  <c r="J91" i="11" s="1"/>
  <c r="D92" i="11"/>
  <c r="E92" i="11" s="1"/>
  <c r="B93" i="11"/>
  <c r="M314" i="3"/>
  <c r="E98" i="3"/>
  <c r="M36" i="3"/>
  <c r="M38" i="3"/>
  <c r="M43" i="3"/>
  <c r="O109" i="3"/>
  <c r="R109" i="3" s="1"/>
  <c r="M265" i="3"/>
  <c r="M49" i="3"/>
  <c r="M138" i="3"/>
  <c r="M366" i="3"/>
  <c r="M35" i="3"/>
  <c r="M216" i="3"/>
  <c r="M251" i="3"/>
  <c r="M215" i="3"/>
  <c r="M209" i="3"/>
  <c r="M207" i="3"/>
  <c r="M323" i="3"/>
  <c r="M249" i="3"/>
  <c r="O77" i="3"/>
  <c r="R77" i="3" s="1"/>
  <c r="E77" i="3"/>
  <c r="M245" i="3"/>
  <c r="M206" i="3"/>
  <c r="M250" i="3"/>
  <c r="M321" i="3"/>
  <c r="M178" i="3"/>
  <c r="M100" i="3"/>
  <c r="M334" i="3"/>
  <c r="M176" i="3"/>
  <c r="M119" i="3"/>
  <c r="M177" i="3"/>
  <c r="M359" i="3"/>
  <c r="M299" i="3"/>
  <c r="M81" i="3"/>
  <c r="E237" i="3"/>
  <c r="O237" i="3"/>
  <c r="R237" i="3" s="1"/>
  <c r="M114" i="3"/>
  <c r="M285" i="3"/>
  <c r="M144" i="3"/>
  <c r="M125" i="3"/>
  <c r="M255" i="3"/>
  <c r="M341" i="3"/>
  <c r="M326" i="3"/>
  <c r="M73" i="3"/>
  <c r="M67" i="3"/>
  <c r="O33" i="3"/>
  <c r="R33" i="3" s="1"/>
  <c r="E33" i="3"/>
  <c r="M282" i="3"/>
  <c r="M149" i="3"/>
  <c r="M331" i="3"/>
  <c r="M172" i="3"/>
  <c r="M109" i="3"/>
  <c r="M103" i="3"/>
  <c r="M16" i="3"/>
  <c r="M44" i="3"/>
  <c r="M71" i="3"/>
  <c r="M55" i="3"/>
  <c r="M34" i="3"/>
  <c r="M77" i="3"/>
  <c r="M19" i="3"/>
  <c r="M6" i="3"/>
  <c r="M62" i="3"/>
  <c r="M68" i="3"/>
  <c r="M17" i="3"/>
  <c r="M8" i="3"/>
  <c r="M90" i="3"/>
  <c r="M26" i="3"/>
  <c r="M94" i="3"/>
  <c r="M32" i="3"/>
  <c r="M12" i="3"/>
  <c r="M89" i="3"/>
  <c r="M46" i="3"/>
  <c r="M28" i="3"/>
  <c r="M31" i="3"/>
  <c r="M48" i="3"/>
  <c r="M52" i="3"/>
  <c r="M281" i="3"/>
  <c r="M364" i="3"/>
  <c r="M301" i="3"/>
  <c r="M130" i="3"/>
  <c r="M276" i="3"/>
  <c r="M182" i="3"/>
  <c r="M355" i="3"/>
  <c r="M121" i="3"/>
  <c r="M133" i="3"/>
  <c r="M319" i="3"/>
  <c r="M162" i="3"/>
  <c r="M166" i="3"/>
  <c r="M175" i="3"/>
  <c r="M340" i="3"/>
  <c r="M155" i="3"/>
  <c r="M361" i="3"/>
  <c r="M290" i="3"/>
  <c r="M242" i="3"/>
  <c r="M308" i="3"/>
  <c r="M363" i="3"/>
  <c r="M338" i="3"/>
  <c r="M122" i="3"/>
  <c r="M101" i="3"/>
  <c r="M142" i="3"/>
  <c r="M170" i="3"/>
  <c r="M108" i="3"/>
  <c r="M120" i="3"/>
  <c r="M167" i="3"/>
  <c r="M300" i="3"/>
  <c r="M159" i="3"/>
  <c r="M146" i="3"/>
  <c r="M310" i="3"/>
  <c r="M267" i="3"/>
  <c r="M135" i="3"/>
  <c r="M105" i="3"/>
  <c r="M189" i="3"/>
  <c r="M199" i="3"/>
  <c r="M227" i="3"/>
  <c r="M305" i="3"/>
  <c r="M153" i="3"/>
  <c r="M192" i="3"/>
  <c r="M263" i="3"/>
  <c r="M246" i="3"/>
  <c r="M229" i="3"/>
  <c r="M350" i="3"/>
  <c r="M293" i="3"/>
  <c r="M329" i="3"/>
  <c r="M311" i="3"/>
  <c r="M351" i="3"/>
  <c r="M128" i="3"/>
  <c r="M234" i="3"/>
  <c r="M297" i="3"/>
  <c r="M160" i="3"/>
  <c r="M313" i="3"/>
  <c r="M219" i="3"/>
  <c r="M309" i="3"/>
  <c r="M111" i="3"/>
  <c r="M205" i="3"/>
  <c r="M139" i="3"/>
  <c r="M258" i="3"/>
  <c r="M137" i="3"/>
  <c r="M296" i="3"/>
  <c r="M213" i="3"/>
  <c r="M277" i="3"/>
  <c r="M324" i="3"/>
  <c r="M151" i="3"/>
  <c r="M196" i="3"/>
  <c r="M183" i="3"/>
  <c r="M186" i="3"/>
  <c r="M289" i="3"/>
  <c r="M237" i="3"/>
  <c r="M134" i="3"/>
  <c r="M180" i="3"/>
  <c r="M279" i="3"/>
  <c r="M97" i="3"/>
  <c r="M107" i="3"/>
  <c r="M99" i="3"/>
  <c r="M222" i="3"/>
  <c r="M318" i="3"/>
  <c r="M223" i="3"/>
  <c r="M358" i="3"/>
  <c r="M212" i="3"/>
  <c r="M320" i="3"/>
  <c r="M243" i="3"/>
  <c r="M233" i="3"/>
  <c r="M127" i="3"/>
  <c r="M333" i="3"/>
  <c r="M202" i="3"/>
  <c r="M315" i="3"/>
  <c r="M102" i="3"/>
  <c r="M343" i="3"/>
  <c r="M283" i="3"/>
  <c r="M346" i="3"/>
  <c r="M327" i="3"/>
  <c r="M161" i="3"/>
  <c r="M231" i="3"/>
  <c r="M224" i="3"/>
  <c r="M112" i="3"/>
  <c r="M303" i="3"/>
  <c r="M316" i="3"/>
  <c r="M148" i="3"/>
  <c r="M235" i="3"/>
  <c r="M179" i="3"/>
  <c r="M298" i="3"/>
  <c r="M169" i="3"/>
  <c r="M171" i="3"/>
  <c r="M132" i="3"/>
  <c r="M104" i="3"/>
  <c r="M210" i="3"/>
  <c r="M342" i="3"/>
  <c r="M367" i="3"/>
  <c r="M76" i="3"/>
  <c r="M59" i="3"/>
  <c r="M30" i="3"/>
  <c r="M51" i="3"/>
  <c r="M86" i="3"/>
  <c r="M10" i="3"/>
  <c r="M25" i="3"/>
  <c r="M53" i="3"/>
  <c r="M21" i="3"/>
  <c r="M83" i="3"/>
  <c r="M87" i="3"/>
  <c r="M57" i="3"/>
  <c r="M74" i="3"/>
  <c r="M15" i="3"/>
  <c r="M47" i="3"/>
  <c r="M24" i="3"/>
  <c r="M60" i="3"/>
  <c r="M63" i="3"/>
  <c r="M50" i="3"/>
  <c r="M78" i="3"/>
  <c r="M79" i="3"/>
  <c r="M92" i="3"/>
  <c r="M271" i="3"/>
  <c r="M226" i="3"/>
  <c r="M193" i="3"/>
  <c r="M273" i="3"/>
  <c r="M141" i="3"/>
  <c r="M335" i="3"/>
  <c r="M211" i="3"/>
  <c r="M188" i="3"/>
  <c r="M157" i="3"/>
  <c r="M185" i="3"/>
  <c r="M330" i="3"/>
  <c r="M295" i="3"/>
  <c r="M284" i="3"/>
  <c r="M147" i="3"/>
  <c r="M286" i="3"/>
  <c r="M352" i="3"/>
  <c r="M214" i="3"/>
  <c r="M261" i="3"/>
  <c r="M307" i="3"/>
  <c r="M240" i="3"/>
  <c r="M96" i="3"/>
  <c r="M360" i="3"/>
  <c r="M312" i="3"/>
  <c r="M262" i="3"/>
  <c r="M117" i="3"/>
  <c r="M201" i="3"/>
  <c r="M208" i="3"/>
  <c r="M39" i="3"/>
  <c r="M61" i="3"/>
  <c r="M58" i="3"/>
  <c r="M80" i="3"/>
  <c r="M65" i="3"/>
  <c r="M7" i="3"/>
  <c r="M56" i="3"/>
  <c r="M42" i="3"/>
  <c r="M88" i="3"/>
  <c r="M20" i="3"/>
  <c r="M14" i="3"/>
  <c r="M18" i="3"/>
  <c r="M11" i="3"/>
  <c r="M72" i="3"/>
  <c r="M27" i="3"/>
  <c r="M64" i="3"/>
  <c r="M85" i="3"/>
  <c r="M40" i="3"/>
  <c r="M41" i="3"/>
  <c r="M95" i="3"/>
  <c r="M70" i="3"/>
  <c r="M22" i="3"/>
  <c r="M143" i="3"/>
  <c r="M353" i="3"/>
  <c r="M244" i="3"/>
  <c r="M110" i="3"/>
  <c r="M232" i="3"/>
  <c r="M269" i="3"/>
  <c r="M174" i="3"/>
  <c r="M145" i="3"/>
  <c r="M106" i="3"/>
  <c r="M345" i="3"/>
  <c r="M349" i="3"/>
  <c r="M194" i="3"/>
  <c r="M184" i="3"/>
  <c r="M200" i="3"/>
  <c r="M129" i="3"/>
  <c r="M274" i="3"/>
  <c r="M287" i="3"/>
  <c r="M304" i="3"/>
  <c r="M116" i="3"/>
  <c r="M247" i="3"/>
  <c r="M225" i="3"/>
  <c r="M140" i="3"/>
  <c r="M168" i="3"/>
  <c r="M356" i="3"/>
  <c r="M288" i="3"/>
  <c r="M150" i="3"/>
  <c r="M173" i="3"/>
  <c r="M239" i="3"/>
  <c r="M322" i="3"/>
  <c r="M354" i="3"/>
  <c r="M337" i="3"/>
  <c r="M260" i="3"/>
  <c r="M124" i="3"/>
  <c r="M270" i="3"/>
  <c r="M217" i="3"/>
  <c r="M165" i="3"/>
  <c r="M344" i="3"/>
  <c r="M218" i="3"/>
  <c r="M259" i="3"/>
  <c r="M294" i="3"/>
  <c r="M317" i="3"/>
  <c r="M197" i="3"/>
  <c r="M181" i="3"/>
  <c r="M280" i="3"/>
  <c r="M268" i="3"/>
  <c r="M302" i="3"/>
  <c r="M292" i="3"/>
  <c r="M275" i="3"/>
  <c r="M195" i="3"/>
  <c r="M252" i="3"/>
  <c r="M203" i="3"/>
  <c r="M152" i="3"/>
  <c r="M198" i="3"/>
  <c r="M123" i="3"/>
  <c r="M365" i="3"/>
  <c r="M368" i="3"/>
  <c r="M256" i="3"/>
  <c r="M278" i="3"/>
  <c r="M325" i="3"/>
  <c r="M332" i="3"/>
  <c r="M272" i="3"/>
  <c r="M238" i="3"/>
  <c r="M221" i="3"/>
  <c r="M156" i="3"/>
  <c r="M336" i="3"/>
  <c r="M241" i="3"/>
  <c r="M191" i="3"/>
  <c r="M220" i="3"/>
  <c r="M131" i="3"/>
  <c r="M190" i="3"/>
  <c r="M126" i="3"/>
  <c r="M204" i="3"/>
  <c r="M230" i="3"/>
  <c r="M264" i="3"/>
  <c r="M328" i="3"/>
  <c r="M306" i="3"/>
  <c r="M163" i="3"/>
  <c r="M115" i="3"/>
  <c r="M248" i="3"/>
  <c r="M253" i="3"/>
  <c r="M136" i="3"/>
  <c r="M118" i="3"/>
  <c r="M75" i="3"/>
  <c r="M93" i="3"/>
  <c r="M69" i="3"/>
  <c r="M9" i="3"/>
  <c r="M23" i="3"/>
  <c r="M254" i="3"/>
  <c r="M339" i="3"/>
  <c r="M154" i="3"/>
  <c r="M348" i="3"/>
  <c r="M357" i="3"/>
  <c r="M347" i="3"/>
  <c r="M113" i="3"/>
  <c r="M158" i="3"/>
  <c r="M228" i="3"/>
  <c r="M257" i="3"/>
  <c r="M266" i="3"/>
  <c r="M291" i="3"/>
  <c r="M362" i="3"/>
  <c r="M164" i="3"/>
  <c r="M98" i="3"/>
  <c r="M236" i="3"/>
  <c r="M84" i="3"/>
  <c r="M82" i="3"/>
  <c r="M37" i="3"/>
  <c r="M54" i="3"/>
  <c r="M91" i="3"/>
  <c r="M13" i="3"/>
  <c r="E153" i="3"/>
  <c r="O153" i="3"/>
  <c r="R153" i="3" s="1"/>
  <c r="O132" i="3"/>
  <c r="R132" i="3" s="1"/>
  <c r="E59" i="3"/>
  <c r="O59" i="3"/>
  <c r="R59" i="3" s="1"/>
  <c r="G93" i="11" l="1"/>
  <c r="I92" i="11"/>
  <c r="J92" i="11" s="1"/>
  <c r="B94" i="11"/>
  <c r="D93" i="11"/>
  <c r="E93" i="11" s="1"/>
  <c r="D94" i="11" l="1"/>
  <c r="E94" i="11" s="1"/>
  <c r="B95" i="11"/>
  <c r="D95" i="11" s="1"/>
  <c r="E95" i="11" s="1"/>
  <c r="I93" i="11"/>
  <c r="J93" i="11" s="1"/>
  <c r="G94" i="11"/>
  <c r="I94" i="11" l="1"/>
  <c r="J94" i="11" s="1"/>
  <c r="G95" i="11"/>
  <c r="I95" i="11" s="1"/>
  <c r="J95" i="11" s="1"/>
</calcChain>
</file>

<file path=xl/sharedStrings.xml><?xml version="1.0" encoding="utf-8"?>
<sst xmlns="http://schemas.openxmlformats.org/spreadsheetml/2006/main" count="5815" uniqueCount="1526">
  <si>
    <t>Li</t>
  </si>
  <si>
    <t>Be</t>
  </si>
  <si>
    <t>be</t>
  </si>
  <si>
    <t>B</t>
  </si>
  <si>
    <t>C</t>
  </si>
  <si>
    <t>N</t>
  </si>
  <si>
    <t>O</t>
  </si>
  <si>
    <t>F</t>
  </si>
  <si>
    <t>Ne</t>
  </si>
  <si>
    <t>Na</t>
  </si>
  <si>
    <t>Mg</t>
  </si>
  <si>
    <t>Al</t>
  </si>
  <si>
    <t>Si</t>
  </si>
  <si>
    <t>P</t>
  </si>
  <si>
    <t>S</t>
  </si>
  <si>
    <t>Cl</t>
  </si>
  <si>
    <t>Ar</t>
  </si>
  <si>
    <t>K</t>
  </si>
  <si>
    <t>Ca</t>
  </si>
  <si>
    <t>Sc</t>
  </si>
  <si>
    <t>Ti</t>
  </si>
  <si>
    <t>V</t>
  </si>
  <si>
    <t>Cr</t>
  </si>
  <si>
    <t>Mn</t>
  </si>
  <si>
    <t>Fe</t>
  </si>
  <si>
    <t>Co</t>
  </si>
  <si>
    <t>Ni</t>
  </si>
  <si>
    <t>Cu</t>
  </si>
  <si>
    <t>Zn</t>
  </si>
  <si>
    <t>Ga</t>
  </si>
  <si>
    <t>Ge</t>
  </si>
  <si>
    <t>As</t>
  </si>
  <si>
    <t>Se</t>
  </si>
  <si>
    <t>Br</t>
  </si>
  <si>
    <t>Kr</t>
  </si>
  <si>
    <t>Rb</t>
  </si>
  <si>
    <t>Sr</t>
  </si>
  <si>
    <t>Y</t>
  </si>
  <si>
    <t>Zr</t>
  </si>
  <si>
    <t>Nb</t>
  </si>
  <si>
    <t>Mo</t>
  </si>
  <si>
    <t>Tc</t>
  </si>
  <si>
    <t>Ru</t>
  </si>
  <si>
    <t>Rh</t>
  </si>
  <si>
    <t>Pd</t>
  </si>
  <si>
    <t>Ag</t>
  </si>
  <si>
    <t>Cd</t>
  </si>
  <si>
    <t>In</t>
  </si>
  <si>
    <t>Sn</t>
  </si>
  <si>
    <t>Sb</t>
  </si>
  <si>
    <t>Te</t>
  </si>
  <si>
    <t>I</t>
  </si>
  <si>
    <t>Xe</t>
  </si>
  <si>
    <t>Cs</t>
  </si>
  <si>
    <t>Ba</t>
  </si>
  <si>
    <t>La</t>
  </si>
  <si>
    <t>Ce</t>
  </si>
  <si>
    <t>Pr</t>
  </si>
  <si>
    <t>Nd</t>
  </si>
  <si>
    <t>Pm</t>
  </si>
  <si>
    <t>Sm</t>
  </si>
  <si>
    <t>Eu</t>
  </si>
  <si>
    <t>Gd</t>
  </si>
  <si>
    <t>Tb</t>
  </si>
  <si>
    <t>Dy</t>
  </si>
  <si>
    <t>Ho</t>
  </si>
  <si>
    <t>Er</t>
  </si>
  <si>
    <t>Tm</t>
  </si>
  <si>
    <t>Yb</t>
  </si>
  <si>
    <t>Lu</t>
  </si>
  <si>
    <t>Hf</t>
  </si>
  <si>
    <t>Ta</t>
  </si>
  <si>
    <t>W</t>
  </si>
  <si>
    <t>Re</t>
  </si>
  <si>
    <t>Os</t>
  </si>
  <si>
    <t>Ir</t>
  </si>
  <si>
    <t>Pt</t>
  </si>
  <si>
    <t>Au</t>
  </si>
  <si>
    <t>Hg</t>
  </si>
  <si>
    <t>Tl</t>
  </si>
  <si>
    <t>Pb</t>
  </si>
  <si>
    <t>Bi</t>
  </si>
  <si>
    <t>Po</t>
  </si>
  <si>
    <t>At</t>
  </si>
  <si>
    <t>Rn</t>
  </si>
  <si>
    <t>Fr</t>
  </si>
  <si>
    <t>Ra</t>
  </si>
  <si>
    <t>Ac</t>
  </si>
  <si>
    <t>Th</t>
  </si>
  <si>
    <t>Pa</t>
  </si>
  <si>
    <t>U</t>
  </si>
  <si>
    <t>Z=</t>
  </si>
  <si>
    <t>nn</t>
  </si>
  <si>
    <t>H</t>
  </si>
  <si>
    <t>h</t>
  </si>
  <si>
    <t>He</t>
  </si>
  <si>
    <t>he</t>
  </si>
  <si>
    <t>Beam</t>
  </si>
  <si>
    <t>Target</t>
  </si>
  <si>
    <t>Ejectile</t>
  </si>
  <si>
    <t>Recoil</t>
  </si>
  <si>
    <t>symbol</t>
  </si>
  <si>
    <t>mass</t>
  </si>
  <si>
    <t>Energy</t>
  </si>
  <si>
    <t>Excitation</t>
  </si>
  <si>
    <t>Z value</t>
  </si>
  <si>
    <t>Reaction</t>
  </si>
  <si>
    <t>Q-value</t>
  </si>
  <si>
    <t>Mass</t>
  </si>
  <si>
    <t>excess</t>
  </si>
  <si>
    <t>Lab</t>
  </si>
  <si>
    <t>angle</t>
  </si>
  <si>
    <t>c.m.</t>
  </si>
  <si>
    <t>energy</t>
  </si>
  <si>
    <t>cm/lab</t>
  </si>
  <si>
    <t>ratio</t>
  </si>
  <si>
    <t>(MeV)</t>
  </si>
  <si>
    <r>
      <t>D (</t>
    </r>
    <r>
      <rPr>
        <sz val="10"/>
        <rFont val="Arial"/>
        <family val="2"/>
      </rPr>
      <t>MeV</t>
    </r>
    <r>
      <rPr>
        <sz val="10"/>
        <rFont val="Symbol"/>
        <family val="1"/>
        <charset val="2"/>
      </rPr>
      <t>)</t>
    </r>
  </si>
  <si>
    <t>(amu)</t>
  </si>
  <si>
    <t>g.s.</t>
  </si>
  <si>
    <t>M(a.m.u.)</t>
  </si>
  <si>
    <t>one amu=</t>
  </si>
  <si>
    <t>E(c.m.)</t>
  </si>
  <si>
    <t>threshold</t>
  </si>
  <si>
    <t>energy is</t>
  </si>
  <si>
    <t>final state</t>
  </si>
  <si>
    <t>y</t>
  </si>
  <si>
    <t>betac</t>
  </si>
  <si>
    <t>ecmi</t>
  </si>
  <si>
    <t>ecmf</t>
  </si>
  <si>
    <t>beta3c</t>
  </si>
  <si>
    <t>b</t>
  </si>
  <si>
    <t>a</t>
  </si>
  <si>
    <t>c</t>
  </si>
  <si>
    <t>e3cm</t>
  </si>
  <si>
    <t>y_new</t>
  </si>
  <si>
    <t>cosagl</t>
  </si>
  <si>
    <t>Second Solution</t>
  </si>
  <si>
    <t>b3L1</t>
  </si>
  <si>
    <t>y_loop</t>
  </si>
  <si>
    <t>y_adj</t>
  </si>
  <si>
    <t>angl4</t>
  </si>
  <si>
    <t>b3L2</t>
  </si>
  <si>
    <t>y_loop2</t>
  </si>
  <si>
    <t>y_adj2</t>
  </si>
  <si>
    <t>angl4_2</t>
  </si>
  <si>
    <t>step</t>
  </si>
  <si>
    <t>d**2</t>
  </si>
  <si>
    <t>cm angle</t>
  </si>
  <si>
    <t>solution 1</t>
  </si>
  <si>
    <t>solution 2</t>
  </si>
  <si>
    <t>ejectile</t>
  </si>
  <si>
    <t>recoil</t>
  </si>
  <si>
    <t>lab angle vs centre of mass angle</t>
  </si>
  <si>
    <t>lab energies vs centre of mass angle</t>
  </si>
  <si>
    <t>link point</t>
  </si>
  <si>
    <t>ejectile lab energy</t>
  </si>
  <si>
    <t>recoil angle</t>
  </si>
  <si>
    <t>This spreadsheet</t>
  </si>
  <si>
    <t>for relativistic kinematics</t>
  </si>
  <si>
    <t>Wilton Catford</t>
  </si>
  <si>
    <t>was written by</t>
  </si>
  <si>
    <t>w.catford@surrey.ac.uk</t>
  </si>
  <si>
    <t>recoil energy</t>
  </si>
  <si>
    <t>e vs. angle for recoil</t>
  </si>
  <si>
    <t>Mass Value</t>
  </si>
  <si>
    <t>Separation Energy</t>
  </si>
  <si>
    <r>
      <t>D</t>
    </r>
    <r>
      <rPr>
        <sz val="10"/>
        <rFont val="Arial"/>
        <family val="2"/>
      </rPr>
      <t xml:space="preserve"> (MeV)</t>
    </r>
  </si>
  <si>
    <t>amu</t>
  </si>
  <si>
    <t>MeV</t>
  </si>
  <si>
    <t>kg</t>
  </si>
  <si>
    <t>remove</t>
  </si>
  <si>
    <t>add</t>
  </si>
  <si>
    <t>(neutron=nn)</t>
  </si>
  <si>
    <t>Reaction Q-value</t>
  </si>
  <si>
    <t xml:space="preserve"> (Two body)</t>
  </si>
  <si>
    <r>
      <t>D</t>
    </r>
    <r>
      <rPr>
        <sz val="10"/>
        <rFont val="Arial"/>
        <family val="2"/>
      </rPr>
      <t xml:space="preserve"> </t>
    </r>
  </si>
  <si>
    <r>
      <t>E</t>
    </r>
    <r>
      <rPr>
        <i/>
        <sz val="8"/>
        <rFont val="Arial"/>
        <family val="2"/>
      </rPr>
      <t xml:space="preserve">sep </t>
    </r>
    <r>
      <rPr>
        <sz val="10"/>
        <rFont val="Arial"/>
        <family val="2"/>
      </rPr>
      <t>(MeV)</t>
    </r>
  </si>
  <si>
    <t>MeV to effect separation</t>
  </si>
  <si>
    <t>target</t>
  </si>
  <si>
    <t>beam</t>
  </si>
  <si>
    <t>Q-value=</t>
  </si>
  <si>
    <r>
      <t xml:space="preserve">D </t>
    </r>
    <r>
      <rPr>
        <sz val="10"/>
        <rFont val="Arial"/>
        <family val="2"/>
      </rPr>
      <t>(MeV)</t>
    </r>
  </si>
  <si>
    <t>A</t>
  </si>
  <si>
    <t>q</t>
  </si>
  <si>
    <t>E/A</t>
  </si>
  <si>
    <t>B rho</t>
  </si>
  <si>
    <t>%</t>
  </si>
  <si>
    <t>ns</t>
  </si>
  <si>
    <t>Flight path (m)</t>
  </si>
  <si>
    <t>from B-Rho</t>
  </si>
  <si>
    <r>
      <t xml:space="preserve">E/A and TOF and </t>
    </r>
    <r>
      <rPr>
        <sz val="10"/>
        <rFont val="Symbol"/>
        <family val="1"/>
        <charset val="2"/>
      </rPr>
      <t>b</t>
    </r>
  </si>
  <si>
    <t>rec ang</t>
  </si>
  <si>
    <t>rec energy</t>
  </si>
  <si>
    <t>sorted</t>
  </si>
  <si>
    <t>data</t>
  </si>
  <si>
    <t>997#</t>
  </si>
  <si>
    <t>401#</t>
  </si>
  <si>
    <t>801#</t>
  </si>
  <si>
    <t>503#</t>
  </si>
  <si>
    <t>298#</t>
  </si>
  <si>
    <t>93#</t>
  </si>
  <si>
    <t>200#</t>
  </si>
  <si>
    <t>196#</t>
  </si>
  <si>
    <t>10973#</t>
  </si>
  <si>
    <t>203#</t>
  </si>
  <si>
    <t>4443#</t>
  </si>
  <si>
    <t>596#</t>
  </si>
  <si>
    <t>699#</t>
  </si>
  <si>
    <t>233#</t>
  </si>
  <si>
    <t>130#</t>
  </si>
  <si>
    <t>102#</t>
  </si>
  <si>
    <t>112#</t>
  </si>
  <si>
    <t>354#</t>
  </si>
  <si>
    <t>158#</t>
  </si>
  <si>
    <t>71#</t>
  </si>
  <si>
    <t>168#</t>
  </si>
  <si>
    <t>149#</t>
  </si>
  <si>
    <t>140#</t>
  </si>
  <si>
    <t>143#</t>
  </si>
  <si>
    <t>279#</t>
  </si>
  <si>
    <t>-33729#</t>
  </si>
  <si>
    <t>358#</t>
  </si>
  <si>
    <t>202#</t>
  </si>
  <si>
    <t>-46491#</t>
  </si>
  <si>
    <t>300#</t>
  </si>
  <si>
    <t>-59699#</t>
  </si>
  <si>
    <t>-64916#</t>
  </si>
  <si>
    <t>359#</t>
  </si>
  <si>
    <t>201#</t>
  </si>
  <si>
    <t>302#</t>
  </si>
  <si>
    <t>361#</t>
  </si>
  <si>
    <t>301#</t>
  </si>
  <si>
    <t>-72796#</t>
  </si>
  <si>
    <t>207#</t>
  </si>
  <si>
    <t>305#</t>
  </si>
  <si>
    <t>-64543#</t>
  </si>
  <si>
    <t>-44106#</t>
  </si>
  <si>
    <t>-25821#</t>
  </si>
  <si>
    <t>-48102#</t>
  </si>
  <si>
    <t>-53654#</t>
  </si>
  <si>
    <t>-47469#</t>
  </si>
  <si>
    <t>-44116#</t>
  </si>
  <si>
    <t>-41601#</t>
  </si>
  <si>
    <t>Np</t>
  </si>
  <si>
    <t>Pu</t>
  </si>
  <si>
    <t>Am</t>
  </si>
  <si>
    <t>Cm</t>
  </si>
  <si>
    <t>Bk</t>
  </si>
  <si>
    <t>52704#</t>
  </si>
  <si>
    <t>Cf</t>
  </si>
  <si>
    <t>Es</t>
  </si>
  <si>
    <t>64199#</t>
  </si>
  <si>
    <t>56197#</t>
  </si>
  <si>
    <t>Fm</t>
  </si>
  <si>
    <t>68400#</t>
  </si>
  <si>
    <t>63202#</t>
  </si>
  <si>
    <t>Md</t>
  </si>
  <si>
    <t>73104#</t>
  </si>
  <si>
    <t>No</t>
  </si>
  <si>
    <t>Lr</t>
  </si>
  <si>
    <t>79056#</t>
  </si>
  <si>
    <t>80929#</t>
  </si>
  <si>
    <t>Db</t>
  </si>
  <si>
    <t>84393#</t>
  </si>
  <si>
    <t>89403#</t>
  </si>
  <si>
    <t>Rf</t>
  </si>
  <si>
    <t>Bh</t>
  </si>
  <si>
    <t>Mt</t>
  </si>
  <si>
    <t>Z</t>
  </si>
  <si>
    <t>dD</t>
  </si>
  <si>
    <r>
      <t>D</t>
    </r>
    <r>
      <rPr>
        <sz val="10"/>
        <rFont val="Arial"/>
        <family val="2"/>
      </rPr>
      <t xml:space="preserve"> as read</t>
    </r>
  </si>
  <si>
    <r>
      <t>D</t>
    </r>
    <r>
      <rPr>
        <sz val="10"/>
        <rFont val="Arial"/>
        <family val="2"/>
      </rPr>
      <t xml:space="preserve"> to use</t>
    </r>
  </si>
  <si>
    <t>recoil breaks up into</t>
  </si>
  <si>
    <t xml:space="preserve"> (Three body:)</t>
  </si>
  <si>
    <t>B rho (T.m)</t>
  </si>
  <si>
    <t>p=</t>
  </si>
  <si>
    <t>GeV/c</t>
  </si>
  <si>
    <t>B-rho / momentum calculator</t>
  </si>
  <si>
    <t>Ion=</t>
  </si>
  <si>
    <t>KE=</t>
  </si>
  <si>
    <t>cm/ns</t>
  </si>
  <si>
    <t>beta=</t>
  </si>
  <si>
    <t>v=</t>
  </si>
  <si>
    <t>gamma=</t>
  </si>
  <si>
    <t>TOF=</t>
  </si>
  <si>
    <t>v  =</t>
  </si>
  <si>
    <t>gamma =</t>
  </si>
  <si>
    <t>Quick E/A calculator</t>
  </si>
  <si>
    <t>MeV/u</t>
  </si>
  <si>
    <t>g/cm2</t>
  </si>
  <si>
    <t>mg/cm2</t>
  </si>
  <si>
    <t>barns</t>
  </si>
  <si>
    <t>pps</t>
  </si>
  <si>
    <r>
      <t>m</t>
    </r>
    <r>
      <rPr>
        <sz val="10"/>
        <rFont val="Arial"/>
        <family val="2"/>
      </rPr>
      <t>A</t>
    </r>
  </si>
  <si>
    <t>mC</t>
  </si>
  <si>
    <t>A(tgt)</t>
  </si>
  <si>
    <t>Prob(int)</t>
  </si>
  <si>
    <r>
      <t>m</t>
    </r>
    <r>
      <rPr>
        <sz val="10"/>
        <rFont val="Arial Black"/>
        <family val="2"/>
      </rPr>
      <t>b/sr</t>
    </r>
  </si>
  <si>
    <t>msr</t>
  </si>
  <si>
    <t>yield / s</t>
  </si>
  <si>
    <t>yield / hr</t>
  </si>
  <si>
    <t>(a)</t>
  </si>
  <si>
    <t>(b)</t>
  </si>
  <si>
    <t>(c)</t>
  </si>
  <si>
    <t>(d)</t>
  </si>
  <si>
    <t>Cross sections and counting rates</t>
  </si>
  <si>
    <t>integrated yield</t>
  </si>
  <si>
    <t>valence</t>
  </si>
  <si>
    <t>L(cluster) in projectile</t>
  </si>
  <si>
    <t>Cluster =</t>
  </si>
  <si>
    <t>Z change</t>
  </si>
  <si>
    <t>A change</t>
  </si>
  <si>
    <t>consistent</t>
  </si>
  <si>
    <t>r_0 value =</t>
  </si>
  <si>
    <t>fm</t>
  </si>
  <si>
    <t>r_1 =</t>
  </si>
  <si>
    <t>r_2 =</t>
  </si>
  <si>
    <t>r_total =</t>
  </si>
  <si>
    <r>
      <t>b</t>
    </r>
    <r>
      <rPr>
        <sz val="10"/>
        <rFont val="Arial"/>
        <family val="2"/>
      </rPr>
      <t xml:space="preserve"> (beam) = v/c =</t>
    </r>
  </si>
  <si>
    <t>E_x (max) =</t>
  </si>
  <si>
    <t>For E_x =</t>
  </si>
  <si>
    <t>(as specified above)</t>
  </si>
  <si>
    <t>lambda_1</t>
  </si>
  <si>
    <r>
      <t>l</t>
    </r>
    <r>
      <rPr>
        <sz val="10"/>
        <rFont val="Arial"/>
        <family val="2"/>
      </rPr>
      <t>_2 (opt)</t>
    </r>
  </si>
  <si>
    <t>(L match)</t>
  </si>
  <si>
    <t>(k match)</t>
  </si>
  <si>
    <t>E_x</t>
  </si>
  <si>
    <r>
      <t>hc/2</t>
    </r>
    <r>
      <rPr>
        <sz val="10"/>
        <rFont val="Symbol"/>
        <family val="1"/>
        <charset val="2"/>
      </rPr>
      <t>p</t>
    </r>
    <r>
      <rPr>
        <sz val="10"/>
        <rFont val="Arial"/>
        <family val="2"/>
      </rPr>
      <t xml:space="preserve"> =</t>
    </r>
  </si>
  <si>
    <t>QeffR =</t>
  </si>
  <si>
    <t>QeffR(E_x)</t>
  </si>
  <si>
    <t>these columns should</t>
  </si>
  <si>
    <r>
      <t>Dl</t>
    </r>
    <r>
      <rPr>
        <sz val="10"/>
        <rFont val="Arial"/>
        <family val="2"/>
      </rPr>
      <t xml:space="preserve"> (L-k)</t>
    </r>
  </si>
  <si>
    <t>(mismatch)</t>
  </si>
  <si>
    <t>zero here</t>
  </si>
  <si>
    <t>be close, for optimum</t>
  </si>
  <si>
    <t>i.e.   near</t>
  </si>
  <si>
    <t>Choose the best value of lambda_1 according to the above, to be</t>
  </si>
  <si>
    <t>used below:</t>
  </si>
  <si>
    <t>lambda_1(opt)  =</t>
  </si>
  <si>
    <t>Matching for  E_x  between 0 and max allowed, with given lambda_1</t>
  </si>
  <si>
    <t>step =</t>
  </si>
  <si>
    <t>E_x (MeV)</t>
  </si>
  <si>
    <t>start =</t>
  </si>
  <si>
    <t>Matching for  E_x  in detailed range of interest, with given lambda_1</t>
  </si>
  <si>
    <t>Interpretation:</t>
  </si>
  <si>
    <t>Given the initial L of the transferred nucleon/cluster in the projectile/target,</t>
  </si>
  <si>
    <t>the upper table calulates (for one particular excitation energy) the matching for the different</t>
  </si>
  <si>
    <t>projections of L in the initial system, and by choosing the minimum mismatch this</t>
  </si>
  <si>
    <t>indicates the preferred initial projection (lambda_1) and the preferred final projection (lambda_2)</t>
  </si>
  <si>
    <t>and lambda_2 may be taken as a measure of the preferred final state spin</t>
  </si>
  <si>
    <t>The lower tables take the preferred lambda_1 from the upper table,</t>
  </si>
  <si>
    <t>and investigate the dependence of the matchng over a range of excitation energies</t>
  </si>
  <si>
    <t>(note: strictly speaking, the optimum lambda_1 may be a function of excitation in some cases)</t>
  </si>
  <si>
    <t>Brink Matching Conditions for Transfer</t>
  </si>
  <si>
    <t>If used correctly, the tables below will determine whether transfer is stripping or pickup, plus the preferred lambda_1 value and final spin, for a given recoil excitation energy</t>
  </si>
  <si>
    <t>Adapted from semiclassical formulae derived by David Brink:       D.M. Brink, Phys. Lett. 40B (1972) 37</t>
  </si>
  <si>
    <t>o</t>
  </si>
  <si>
    <t>E sep</t>
  </si>
  <si>
    <t>B-rho</t>
  </si>
  <si>
    <t>sigma</t>
  </si>
  <si>
    <t>Brink</t>
  </si>
  <si>
    <t>Multiple Scattering from Marion &amp; Young</t>
  </si>
  <si>
    <t>Incident particle =</t>
  </si>
  <si>
    <t>Target material =</t>
  </si>
  <si>
    <t>au</t>
  </si>
  <si>
    <t>mass (u)</t>
  </si>
  <si>
    <t>Thickness</t>
  </si>
  <si>
    <r>
      <t>m</t>
    </r>
    <r>
      <rPr>
        <sz val="10"/>
        <rFont val="Arial"/>
        <family val="2"/>
      </rPr>
      <t>g/cm2</t>
    </r>
  </si>
  <si>
    <t>=</t>
  </si>
  <si>
    <r>
      <t>b</t>
    </r>
    <r>
      <rPr>
        <sz val="10"/>
        <rFont val="Arial"/>
        <family val="2"/>
      </rPr>
      <t xml:space="preserve"> = v/c</t>
    </r>
  </si>
  <si>
    <t>b=</t>
  </si>
  <si>
    <t>B=</t>
  </si>
  <si>
    <t>(1) select cell  containing goal value</t>
  </si>
  <si>
    <t>(2) select 'goal seek' from Tools menu on top bar</t>
  </si>
  <si>
    <t>goal =</t>
  </si>
  <si>
    <t>Units</t>
  </si>
  <si>
    <t>mrad</t>
  </si>
  <si>
    <t>degrees</t>
  </si>
  <si>
    <t>fwhm</t>
  </si>
  <si>
    <t>10%to90%</t>
  </si>
  <si>
    <t>1/e</t>
  </si>
  <si>
    <t>Chi-C</t>
  </si>
  <si>
    <t xml:space="preserve">MARION &amp; YOUNG, Nuclear Reaction Analysis, page 31 and NIM 51(1967)93 </t>
  </si>
  <si>
    <t>(3) type in a value of zero for "To value" and press tab key</t>
  </si>
  <si>
    <t>(5) click on cell containing B value</t>
  </si>
  <si>
    <t>(8) click OK again</t>
  </si>
  <si>
    <t>(4) click on the coloured square in "By changing cell" line</t>
  </si>
  <si>
    <t>(6) click on the coloured square in "By changing cell"</t>
  </si>
  <si>
    <t>(7) click OK to initiate the solving process</t>
  </si>
  <si>
    <t>(9) check final value of B in the cell on the sheet</t>
  </si>
  <si>
    <t>(9) Solutions 4 &lt; B &lt; 15 satisfy all assumptions in theory</t>
  </si>
  <si>
    <t>M/Scatt</t>
  </si>
  <si>
    <t>Breakup cones (non-relativistic)</t>
  </si>
  <si>
    <t>Emitted particle =</t>
  </si>
  <si>
    <t>Remaining particle =</t>
  </si>
  <si>
    <t>Excitation energy =</t>
  </si>
  <si>
    <t>Particle</t>
  </si>
  <si>
    <t>E_rel</t>
  </si>
  <si>
    <t>Kinetic energy =</t>
  </si>
  <si>
    <r>
      <t>b</t>
    </r>
    <r>
      <rPr>
        <sz val="10"/>
        <rFont val="Arial"/>
        <family val="2"/>
      </rPr>
      <t>_rel</t>
    </r>
  </si>
  <si>
    <t>(=v_rel/c)</t>
  </si>
  <si>
    <t>cone size (half-angle)</t>
  </si>
  <si>
    <t>Kinematic focussing of breakup particles at non-relativistic velocities</t>
  </si>
  <si>
    <t>Conesize</t>
  </si>
  <si>
    <t>Barrier</t>
  </si>
  <si>
    <t>Coulomb barriers and safe energies</t>
  </si>
  <si>
    <t>radius =</t>
  </si>
  <si>
    <t>times A^(1/3)</t>
  </si>
  <si>
    <t>Target particle =</t>
  </si>
  <si>
    <t>barrier =</t>
  </si>
  <si>
    <t>ni</t>
  </si>
  <si>
    <t>pb</t>
  </si>
  <si>
    <t>theta</t>
  </si>
  <si>
    <t>E(safe)</t>
  </si>
  <si>
    <t>E/A (safe)</t>
  </si>
  <si>
    <t>(degrees)</t>
  </si>
  <si>
    <t>or</t>
  </si>
  <si>
    <t>Incident energy =</t>
  </si>
  <si>
    <t>d (closest)</t>
  </si>
  <si>
    <t>(fm)</t>
  </si>
  <si>
    <t>Sum of radii =</t>
  </si>
  <si>
    <t>Safe means 5 fm minimum between nuclear surfaces or as specified below</t>
  </si>
  <si>
    <r>
      <t>separation</t>
    </r>
    <r>
      <rPr>
        <sz val="10"/>
        <rFont val="Arial"/>
        <family val="2"/>
      </rPr>
      <t>=</t>
    </r>
  </si>
  <si>
    <t>fm  = minimum surface separation required</t>
  </si>
  <si>
    <t>kr</t>
  </si>
  <si>
    <t>MeV/A</t>
  </si>
  <si>
    <t>(Mev/A)</t>
  </si>
  <si>
    <t>Table shows width parameters</t>
  </si>
  <si>
    <t>for the presumed gaussian</t>
  </si>
  <si>
    <t>angular distribution existing</t>
  </si>
  <si>
    <t>after multiple scattering</t>
  </si>
  <si>
    <t>suggest1.4</t>
  </si>
  <si>
    <t>Protection password for this sheet =</t>
  </si>
  <si>
    <t>masses</t>
  </si>
  <si>
    <t>n</t>
  </si>
  <si>
    <t>ne</t>
  </si>
  <si>
    <t>to TOP</t>
  </si>
  <si>
    <t>k</t>
  </si>
  <si>
    <t>or else simply press</t>
  </si>
  <si>
    <t>ctl-m</t>
  </si>
  <si>
    <t>to calculate</t>
  </si>
  <si>
    <t>steps (1)-(10)</t>
  </si>
  <si>
    <t>using a macro</t>
  </si>
  <si>
    <r>
      <t>Ó</t>
    </r>
    <r>
      <rPr>
        <sz val="10"/>
        <rFont val="Arial"/>
        <family val="2"/>
      </rPr>
      <t>1998,2002,2004 W.N. Catford</t>
    </r>
  </si>
  <si>
    <t>(10) result given below, assuming B valid &amp; goal near zero</t>
  </si>
  <si>
    <t>28667#</t>
  </si>
  <si>
    <t>2000#</t>
  </si>
  <si>
    <t>49135#</t>
  </si>
  <si>
    <t>257#</t>
  </si>
  <si>
    <t>45997#</t>
  </si>
  <si>
    <t>807#</t>
  </si>
  <si>
    <t>513#</t>
  </si>
  <si>
    <t>1500#</t>
  </si>
  <si>
    <t>100#</t>
  </si>
  <si>
    <t>-32435#</t>
  </si>
  <si>
    <t>306#</t>
  </si>
  <si>
    <t>150#</t>
  </si>
  <si>
    <t>-44749#</t>
  </si>
  <si>
    <t>259#</t>
  </si>
  <si>
    <t>225#</t>
  </si>
  <si>
    <t>280#</t>
  </si>
  <si>
    <t>-40138#</t>
  </si>
  <si>
    <t>-55927#</t>
  </si>
  <si>
    <t>583#</t>
  </si>
  <si>
    <t>-40716#</t>
  </si>
  <si>
    <t>-36803#</t>
  </si>
  <si>
    <t>-53896#</t>
  </si>
  <si>
    <t>-68614#</t>
  </si>
  <si>
    <t>-56178#</t>
  </si>
  <si>
    <t>-51353#</t>
  </si>
  <si>
    <t>-46770#</t>
  </si>
  <si>
    <t>101#</t>
  </si>
  <si>
    <t>700#</t>
  </si>
  <si>
    <t>-66658#</t>
  </si>
  <si>
    <t>-50720#</t>
  </si>
  <si>
    <t>-51214#</t>
  </si>
  <si>
    <t>-31354#</t>
  </si>
  <si>
    <t>-51568#</t>
  </si>
  <si>
    <t>-33422#</t>
  </si>
  <si>
    <t>153#</t>
  </si>
  <si>
    <t>-47422#</t>
  </si>
  <si>
    <t>159#</t>
  </si>
  <si>
    <t>413#</t>
  </si>
  <si>
    <t>215#</t>
  </si>
  <si>
    <t>88#</t>
  </si>
  <si>
    <t>52#</t>
  </si>
  <si>
    <t>-1788#</t>
  </si>
  <si>
    <t>-53663#</t>
  </si>
  <si>
    <t>-51949#</t>
  </si>
  <si>
    <t>-48652#</t>
  </si>
  <si>
    <t>114#</t>
  </si>
  <si>
    <t>2003#</t>
  </si>
  <si>
    <t>-41880#</t>
  </si>
  <si>
    <t>-36412#</t>
  </si>
  <si>
    <t>-30879#</t>
  </si>
  <si>
    <t>-31829#</t>
  </si>
  <si>
    <t>-29649#</t>
  </si>
  <si>
    <t>411#</t>
  </si>
  <si>
    <t>410#</t>
  </si>
  <si>
    <t>490#</t>
  </si>
  <si>
    <t>46454#</t>
  </si>
  <si>
    <t>59#</t>
  </si>
  <si>
    <t>224#</t>
  </si>
  <si>
    <t>283#</t>
  </si>
  <si>
    <t>53337#</t>
  </si>
  <si>
    <t>209#</t>
  </si>
  <si>
    <t>255#</t>
  </si>
  <si>
    <t>58620#</t>
  </si>
  <si>
    <t>32#</t>
  </si>
  <si>
    <t>142#</t>
  </si>
  <si>
    <t>234#</t>
  </si>
  <si>
    <t>181#</t>
  </si>
  <si>
    <t>30#</t>
  </si>
  <si>
    <t>68080#</t>
  </si>
  <si>
    <t>237#</t>
  </si>
  <si>
    <t>340#</t>
  </si>
  <si>
    <t>248#</t>
  </si>
  <si>
    <t>84809#</t>
  </si>
  <si>
    <t>92702#</t>
  </si>
  <si>
    <t>90426#</t>
  </si>
  <si>
    <t>Sg</t>
  </si>
  <si>
    <t>93704#</t>
  </si>
  <si>
    <t>93624#</t>
  </si>
  <si>
    <t>95852#</t>
  </si>
  <si>
    <t>72#</t>
  </si>
  <si>
    <t>177#</t>
  </si>
  <si>
    <t>316#</t>
  </si>
  <si>
    <t>115#</t>
  </si>
  <si>
    <t>125#</t>
  </si>
  <si>
    <t>107111#</t>
  </si>
  <si>
    <t>124#</t>
  </si>
  <si>
    <t>367#</t>
  </si>
  <si>
    <t>Hs</t>
  </si>
  <si>
    <t>436#</t>
  </si>
  <si>
    <t>424#</t>
  </si>
  <si>
    <t>135#</t>
  </si>
  <si>
    <t>575#</t>
  </si>
  <si>
    <t>469#</t>
  </si>
  <si>
    <t>263#</t>
  </si>
  <si>
    <t>529#</t>
  </si>
  <si>
    <t>412#</t>
  </si>
  <si>
    <t>502#</t>
  </si>
  <si>
    <t>656#</t>
  </si>
  <si>
    <t>617#</t>
  </si>
  <si>
    <t>557#</t>
  </si>
  <si>
    <t>608#</t>
  </si>
  <si>
    <t>510#</t>
  </si>
  <si>
    <t>780#</t>
  </si>
  <si>
    <t>492#</t>
  </si>
  <si>
    <t>592#</t>
  </si>
  <si>
    <t>451#</t>
  </si>
  <si>
    <t>692#</t>
  </si>
  <si>
    <t>678#</t>
  </si>
  <si>
    <t>663#</t>
  </si>
  <si>
    <t>Ed</t>
  </si>
  <si>
    <t>800#</t>
  </si>
  <si>
    <t>Ef</t>
  </si>
  <si>
    <t>Eh</t>
  </si>
  <si>
    <t>Ei</t>
  </si>
  <si>
    <t>beta (%c)</t>
  </si>
  <si>
    <t>"CatKIN" ver.2.03</t>
  </si>
  <si>
    <r>
      <t>Ó</t>
    </r>
    <r>
      <rPr>
        <sz val="10"/>
        <rFont val="Arial"/>
        <family val="2"/>
      </rPr>
      <t>1998,2005, 2019 W.N. Catford</t>
    </r>
  </si>
  <si>
    <t>remove via: Review &gt;  Unprotect sheet</t>
  </si>
  <si>
    <t>37139#</t>
  </si>
  <si>
    <t>47320#</t>
  </si>
  <si>
    <t>1004#</t>
  </si>
  <si>
    <t>68450#</t>
  </si>
  <si>
    <t>77330#</t>
  </si>
  <si>
    <t>900#</t>
  </si>
  <si>
    <t>45643#</t>
  </si>
  <si>
    <t>26990#</t>
  </si>
  <si>
    <t>18201#</t>
  </si>
  <si>
    <t>33338#</t>
  </si>
  <si>
    <t>64171#</t>
  </si>
  <si>
    <t>23697#</t>
  </si>
  <si>
    <t>46938#</t>
  </si>
  <si>
    <t>33320#</t>
  </si>
  <si>
    <t>55983#</t>
  </si>
  <si>
    <t>19738#</t>
  </si>
  <si>
    <t>27079#</t>
  </si>
  <si>
    <t>44670#</t>
  </si>
  <si>
    <t>500#</t>
  </si>
  <si>
    <t>17028#</t>
  </si>
  <si>
    <t>52080#</t>
  </si>
  <si>
    <t>27516#</t>
  </si>
  <si>
    <t>48112#</t>
  </si>
  <si>
    <t>56143#</t>
  </si>
  <si>
    <t>546#</t>
  </si>
  <si>
    <t>11325#</t>
  </si>
  <si>
    <t>36999#</t>
  </si>
  <si>
    <t>21098#</t>
  </si>
  <si>
    <t>7042#</t>
  </si>
  <si>
    <t>52842#</t>
  </si>
  <si>
    <t>-1220#</t>
  </si>
  <si>
    <t>13851#</t>
  </si>
  <si>
    <t>38231#</t>
  </si>
  <si>
    <t>670#</t>
  </si>
  <si>
    <t>4788#</t>
  </si>
  <si>
    <t>46303#</t>
  </si>
  <si>
    <t>15351#</t>
  </si>
  <si>
    <t>53534#</t>
  </si>
  <si>
    <t>687#</t>
  </si>
  <si>
    <t>3520#</t>
  </si>
  <si>
    <t>34074#</t>
  </si>
  <si>
    <t>-4249#</t>
  </si>
  <si>
    <t>10870#</t>
  </si>
  <si>
    <t>42275#</t>
  </si>
  <si>
    <t>20650#</t>
  </si>
  <si>
    <t>400#</t>
  </si>
  <si>
    <t>2200#</t>
  </si>
  <si>
    <t>48350#</t>
  </si>
  <si>
    <t>27590#</t>
  </si>
  <si>
    <t>12170#</t>
  </si>
  <si>
    <t>33420#</t>
  </si>
  <si>
    <t>320#</t>
  </si>
  <si>
    <t>40100#</t>
  </si>
  <si>
    <t>600#</t>
  </si>
  <si>
    <t>16470#</t>
  </si>
  <si>
    <t>-7620#</t>
  </si>
  <si>
    <t>6730#</t>
  </si>
  <si>
    <t>47020#</t>
  </si>
  <si>
    <t>23101#</t>
  </si>
  <si>
    <t>-1970#</t>
  </si>
  <si>
    <t>28513#</t>
  </si>
  <si>
    <t>10450#</t>
  </si>
  <si>
    <t>-13360#</t>
  </si>
  <si>
    <t>7030#</t>
  </si>
  <si>
    <t>37490#</t>
  </si>
  <si>
    <t>15600#</t>
  </si>
  <si>
    <t>-5250#</t>
  </si>
  <si>
    <t>13762#</t>
  </si>
  <si>
    <t>22970#</t>
  </si>
  <si>
    <t>-12570#</t>
  </si>
  <si>
    <t>910#</t>
  </si>
  <si>
    <t>29710#</t>
  </si>
  <si>
    <t>7370#</t>
  </si>
  <si>
    <t>-9780#</t>
  </si>
  <si>
    <t>-6870#</t>
  </si>
  <si>
    <t>10370#</t>
  </si>
  <si>
    <t>12761#</t>
  </si>
  <si>
    <t>-4280#</t>
  </si>
  <si>
    <t>-18000#</t>
  </si>
  <si>
    <t>16793#</t>
  </si>
  <si>
    <t>21093#</t>
  </si>
  <si>
    <t>667#</t>
  </si>
  <si>
    <t>940#</t>
  </si>
  <si>
    <t>-17190#</t>
  </si>
  <si>
    <t>-9880#</t>
  </si>
  <si>
    <t>8200#</t>
  </si>
  <si>
    <t>7740#</t>
  </si>
  <si>
    <t>-13330#</t>
  </si>
  <si>
    <t>-17630#</t>
  </si>
  <si>
    <t>-4120#</t>
  </si>
  <si>
    <t>14290#</t>
  </si>
  <si>
    <t>-6690#</t>
  </si>
  <si>
    <t>-11900#</t>
  </si>
  <si>
    <t>-1280#</t>
  </si>
  <si>
    <t>-22330#</t>
  </si>
  <si>
    <t>-2280#</t>
  </si>
  <si>
    <t>6791#</t>
  </si>
  <si>
    <t>-13270#</t>
  </si>
  <si>
    <t>-5002#</t>
  </si>
  <si>
    <t>-21410#</t>
  </si>
  <si>
    <t>-6272#</t>
  </si>
  <si>
    <t>708#</t>
  </si>
  <si>
    <t>-18350#</t>
  </si>
  <si>
    <t>-14570#</t>
  </si>
  <si>
    <t>7927#</t>
  </si>
  <si>
    <t>-13898#</t>
  </si>
  <si>
    <t>-25390#</t>
  </si>
  <si>
    <t>-3390#</t>
  </si>
  <si>
    <t>-6874#</t>
  </si>
  <si>
    <t>-32550#</t>
  </si>
  <si>
    <t>-15010#</t>
  </si>
  <si>
    <t>-1919#</t>
  </si>
  <si>
    <t>-14876#</t>
  </si>
  <si>
    <t>-31110#</t>
  </si>
  <si>
    <t>-23540#</t>
  </si>
  <si>
    <t>-7080#</t>
  </si>
  <si>
    <t>-10302#</t>
  </si>
  <si>
    <t>-25510#</t>
  </si>
  <si>
    <t>-33760#</t>
  </si>
  <si>
    <t>170#</t>
  </si>
  <si>
    <t>-15870#</t>
  </si>
  <si>
    <t>-4052#</t>
  </si>
  <si>
    <t>-39590#</t>
  </si>
  <si>
    <t>-27090#</t>
  </si>
  <si>
    <t>-5470#</t>
  </si>
  <si>
    <t>931#</t>
  </si>
  <si>
    <t>-16350#</t>
  </si>
  <si>
    <t>-33360#</t>
  </si>
  <si>
    <t>-16900#</t>
  </si>
  <si>
    <t>-12500#</t>
  </si>
  <si>
    <t>-25476#</t>
  </si>
  <si>
    <t>-41740#</t>
  </si>
  <si>
    <t>-24320#</t>
  </si>
  <si>
    <t>-5750#</t>
  </si>
  <si>
    <t>-21890#</t>
  </si>
  <si>
    <t>-33500#</t>
  </si>
  <si>
    <t>-1025#</t>
  </si>
  <si>
    <t>-16320#</t>
  </si>
  <si>
    <t>-39532#</t>
  </si>
  <si>
    <t>-26700#</t>
  </si>
  <si>
    <t>-11780#</t>
  </si>
  <si>
    <t>-28220#</t>
  </si>
  <si>
    <t>-33020#</t>
  </si>
  <si>
    <t>-5610#</t>
  </si>
  <si>
    <t>-24720#</t>
  </si>
  <si>
    <t>-41660#</t>
  </si>
  <si>
    <t>-650#</t>
  </si>
  <si>
    <t>-18680#</t>
  </si>
  <si>
    <t>-33460#</t>
  </si>
  <si>
    <t>-32790#</t>
  </si>
  <si>
    <t>-14800#</t>
  </si>
  <si>
    <t>-28380#</t>
  </si>
  <si>
    <t>-38791#</t>
  </si>
  <si>
    <t>-8580#</t>
  </si>
  <si>
    <t>-24770#</t>
  </si>
  <si>
    <t>-39030#</t>
  </si>
  <si>
    <t>-4480#</t>
  </si>
  <si>
    <t>-19500#</t>
  </si>
  <si>
    <t>-36510#</t>
  </si>
  <si>
    <t>-46630#</t>
  </si>
  <si>
    <t>-41100#</t>
  </si>
  <si>
    <t>-15570#</t>
  </si>
  <si>
    <t>-31430#</t>
  </si>
  <si>
    <t>-32060#</t>
  </si>
  <si>
    <t>-9900#</t>
  </si>
  <si>
    <t>-28430#</t>
  </si>
  <si>
    <t>-40200#</t>
  </si>
  <si>
    <t>-38330#</t>
  </si>
  <si>
    <t>-22900#</t>
  </si>
  <si>
    <t>-37418#</t>
  </si>
  <si>
    <t>-46082#</t>
  </si>
  <si>
    <t>-31950#</t>
  </si>
  <si>
    <t>-19590#</t>
  </si>
  <si>
    <t>-32820#</t>
  </si>
  <si>
    <t>-48456#</t>
  </si>
  <si>
    <t>-40827#</t>
  </si>
  <si>
    <t>-13640#</t>
  </si>
  <si>
    <t>-44030#</t>
  </si>
  <si>
    <t>-31820#</t>
  </si>
  <si>
    <t>-24510#</t>
  </si>
  <si>
    <t>-41630#</t>
  </si>
  <si>
    <t>-38480#</t>
  </si>
  <si>
    <t>-21015#</t>
  </si>
  <si>
    <t>-36800#</t>
  </si>
  <si>
    <t>-48624#</t>
  </si>
  <si>
    <t>-46439#</t>
  </si>
  <si>
    <t>-32040#</t>
  </si>
  <si>
    <t>-33890#</t>
  </si>
  <si>
    <t>-52173#</t>
  </si>
  <si>
    <t>-40850#</t>
  </si>
  <si>
    <t>-27570#</t>
  </si>
  <si>
    <t>-31650#</t>
  </si>
  <si>
    <t>-22630#</t>
  </si>
  <si>
    <t>-36200#</t>
  </si>
  <si>
    <t>-54360#</t>
  </si>
  <si>
    <t>-38420#</t>
  </si>
  <si>
    <t>-31420#</t>
  </si>
  <si>
    <t>-46360#</t>
  </si>
  <si>
    <t>-31750#</t>
  </si>
  <si>
    <t>-25320#</t>
  </si>
  <si>
    <t>-52090#</t>
  </si>
  <si>
    <t>-40370#</t>
  </si>
  <si>
    <t>-36290#</t>
  </si>
  <si>
    <t>-46340#</t>
  </si>
  <si>
    <t>-31320#</t>
  </si>
  <si>
    <t>-31930#</t>
  </si>
  <si>
    <t>-44088#</t>
  </si>
  <si>
    <t>-54170#</t>
  </si>
  <si>
    <t>-37700#</t>
  </si>
  <si>
    <t>-25230#</t>
  </si>
  <si>
    <t>-39849#</t>
  </si>
  <si>
    <t>-45850#</t>
  </si>
  <si>
    <t>-30950#</t>
  </si>
  <si>
    <t>-34080#</t>
  </si>
  <si>
    <t>-51570#</t>
  </si>
  <si>
    <t>-39770#</t>
  </si>
  <si>
    <t>-29250#</t>
  </si>
  <si>
    <t>-44078#</t>
  </si>
  <si>
    <t>-45520#</t>
  </si>
  <si>
    <t>-54340#</t>
  </si>
  <si>
    <t>-36860#</t>
  </si>
  <si>
    <t>-46798#</t>
  </si>
  <si>
    <t>-58260#</t>
  </si>
  <si>
    <t>-45861#</t>
  </si>
  <si>
    <t>-29221#</t>
  </si>
  <si>
    <t>-41330#</t>
  </si>
  <si>
    <t>-51700#</t>
  </si>
  <si>
    <t>-39710#</t>
  </si>
  <si>
    <t>-36896#</t>
  </si>
  <si>
    <t>-58570#</t>
  </si>
  <si>
    <t>-45930#</t>
  </si>
  <si>
    <t>-30981#</t>
  </si>
  <si>
    <t>-46724#</t>
  </si>
  <si>
    <t>-54580#</t>
  </si>
  <si>
    <t>-37130#</t>
  </si>
  <si>
    <t>-59001#</t>
  </si>
  <si>
    <t>-46267#</t>
  </si>
  <si>
    <t>-47400#</t>
  </si>
  <si>
    <t>-52410#</t>
  </si>
  <si>
    <t>-40140#</t>
  </si>
  <si>
    <t>-30460#</t>
  </si>
  <si>
    <t>-43771#</t>
  </si>
  <si>
    <t>-59597#</t>
  </si>
  <si>
    <t>-46631#</t>
  </si>
  <si>
    <t>-38163#</t>
  </si>
  <si>
    <t>-55573#</t>
  </si>
  <si>
    <t>-37890#</t>
  </si>
  <si>
    <t>-34055#</t>
  </si>
  <si>
    <t>-60454#</t>
  </si>
  <si>
    <t>-47189#</t>
  </si>
  <si>
    <t>-28250#</t>
  </si>
  <si>
    <t>-44311#</t>
  </si>
  <si>
    <t>-38759#</t>
  </si>
  <si>
    <t>-61376#</t>
  </si>
  <si>
    <t>-47944#</t>
  </si>
  <si>
    <t>-35052#</t>
  </si>
  <si>
    <t>-29128#</t>
  </si>
  <si>
    <t>-42845#</t>
  </si>
  <si>
    <t>-37707#</t>
  </si>
  <si>
    <t>-33608#</t>
  </si>
  <si>
    <t>-54064#</t>
  </si>
  <si>
    <t>-38610#</t>
  </si>
  <si>
    <t>-34790#</t>
  </si>
  <si>
    <t>-46053#</t>
  </si>
  <si>
    <t>-28900#</t>
  </si>
  <si>
    <t>-42364#</t>
  </si>
  <si>
    <t>-49430#</t>
  </si>
  <si>
    <t>-37297#</t>
  </si>
  <si>
    <t>-33200#</t>
  </si>
  <si>
    <t>-46193#</t>
  </si>
  <si>
    <t>-42886#</t>
  </si>
  <si>
    <t>-37560#</t>
  </si>
  <si>
    <t>-48875#</t>
  </si>
  <si>
    <t>-42821#</t>
  </si>
  <si>
    <t>-33810#</t>
  </si>
  <si>
    <t>-44274#</t>
  </si>
  <si>
    <t>-57464#</t>
  </si>
  <si>
    <t>-40511#</t>
  </si>
  <si>
    <t>-52490#</t>
  </si>
  <si>
    <t>-39784#</t>
  </si>
  <si>
    <t>-35387#</t>
  </si>
  <si>
    <t>-49807#</t>
  </si>
  <si>
    <t>-49020#</t>
  </si>
  <si>
    <t>-41500#</t>
  </si>
  <si>
    <t>-51456#</t>
  </si>
  <si>
    <t>-62043#</t>
  </si>
  <si>
    <t>-40645#</t>
  </si>
  <si>
    <t>312#</t>
  </si>
  <si>
    <t>-36170#</t>
  </si>
  <si>
    <t>-48382#</t>
  </si>
  <si>
    <t>-46471#</t>
  </si>
  <si>
    <t>-32630#</t>
  </si>
  <si>
    <t>-43790#</t>
  </si>
  <si>
    <t>-57260#</t>
  </si>
  <si>
    <t>-62354#</t>
  </si>
  <si>
    <t>-49560#</t>
  </si>
  <si>
    <t>-40371#</t>
  </si>
  <si>
    <t>-52564#</t>
  </si>
  <si>
    <t>-54790#</t>
  </si>
  <si>
    <t>-43940#</t>
  </si>
  <si>
    <t>-35518#</t>
  </si>
  <si>
    <t>-50012#</t>
  </si>
  <si>
    <t>-58815#</t>
  </si>
  <si>
    <t>-57570#</t>
  </si>
  <si>
    <t>-49600#</t>
  </si>
  <si>
    <t>-31780#</t>
  </si>
  <si>
    <t>-45047#</t>
  </si>
  <si>
    <t>-62190#</t>
  </si>
  <si>
    <t>-52690#</t>
  </si>
  <si>
    <t>-41422#</t>
  </si>
  <si>
    <t>-42150#</t>
  </si>
  <si>
    <t>-52080#</t>
  </si>
  <si>
    <t>-57874#</t>
  </si>
  <si>
    <t>-44780#</t>
  </si>
  <si>
    <t>-37080#</t>
  </si>
  <si>
    <t>-49360#</t>
  </si>
  <si>
    <t>-68651#</t>
  </si>
  <si>
    <t>-60286#</t>
  </si>
  <si>
    <t>-50230#</t>
  </si>
  <si>
    <t>-33960#</t>
  </si>
  <si>
    <t>-44890#</t>
  </si>
  <si>
    <t>-58390#</t>
  </si>
  <si>
    <t>-53151#</t>
  </si>
  <si>
    <t>-44525#</t>
  </si>
  <si>
    <t>-42000#</t>
  </si>
  <si>
    <t>-54120#</t>
  </si>
  <si>
    <t>-57940#</t>
  </si>
  <si>
    <t>-47599#</t>
  </si>
  <si>
    <t>-37300#</t>
  </si>
  <si>
    <t>-51860#</t>
  </si>
  <si>
    <t>-60680#</t>
  </si>
  <si>
    <t>-60324#</t>
  </si>
  <si>
    <t>-52993#</t>
  </si>
  <si>
    <t>-39350#</t>
  </si>
  <si>
    <t>-34030#</t>
  </si>
  <si>
    <t>-47180#</t>
  </si>
  <si>
    <t>-58440#</t>
  </si>
  <si>
    <t>-55536#</t>
  </si>
  <si>
    <t>-44786#</t>
  </si>
  <si>
    <t>-44490#</t>
  </si>
  <si>
    <t>-54620#</t>
  </si>
  <si>
    <t>-60314#</t>
  </si>
  <si>
    <t>-47786#</t>
  </si>
  <si>
    <t>-38670#</t>
  </si>
  <si>
    <t>-37610#</t>
  </si>
  <si>
    <t>-51980#</t>
  </si>
  <si>
    <t>-62315#</t>
  </si>
  <si>
    <t>-52881#</t>
  </si>
  <si>
    <t>-45697#</t>
  </si>
  <si>
    <t>-55396#</t>
  </si>
  <si>
    <t>-47506#</t>
  </si>
  <si>
    <t>-33683#</t>
  </si>
  <si>
    <t>-40380#</t>
  </si>
  <si>
    <t>-59660#</t>
  </si>
  <si>
    <t>-50133#</t>
  </si>
  <si>
    <t>-39270#</t>
  </si>
  <si>
    <t>-33790#</t>
  </si>
  <si>
    <t>-50263#</t>
  </si>
  <si>
    <t>-61628#</t>
  </si>
  <si>
    <t>-55079#</t>
  </si>
  <si>
    <t>-42200#</t>
  </si>
  <si>
    <t>-43920#</t>
  </si>
  <si>
    <t>-57231#</t>
  </si>
  <si>
    <t>-47236#</t>
  </si>
  <si>
    <t>-35860#</t>
  </si>
  <si>
    <t>-38920#</t>
  </si>
  <si>
    <t>-51661#</t>
  </si>
  <si>
    <t>-49928#</t>
  </si>
  <si>
    <t>-41302#</t>
  </si>
  <si>
    <t>-46528#</t>
  </si>
  <si>
    <t>-54148#</t>
  </si>
  <si>
    <t>-44390#</t>
  </si>
  <si>
    <t>-32825#</t>
  </si>
  <si>
    <t>-40510#</t>
  </si>
  <si>
    <t>-55899#</t>
  </si>
  <si>
    <t>-56244#</t>
  </si>
  <si>
    <t>-49090#</t>
  </si>
  <si>
    <t>-36130#</t>
  </si>
  <si>
    <t>-35040#</t>
  </si>
  <si>
    <t>-49788#</t>
  </si>
  <si>
    <t>-40967#</t>
  </si>
  <si>
    <t>-44861#</t>
  </si>
  <si>
    <t>-55800#</t>
  </si>
  <si>
    <t>-43668#</t>
  </si>
  <si>
    <t>-34931#</t>
  </si>
  <si>
    <t>-38440#</t>
  </si>
  <si>
    <t>-57632#</t>
  </si>
  <si>
    <t>-48130#</t>
  </si>
  <si>
    <t>-37642#</t>
  </si>
  <si>
    <t>-43939#</t>
  </si>
  <si>
    <t>-42830#</t>
  </si>
  <si>
    <t>-29259#</t>
  </si>
  <si>
    <t>-39110#</t>
  </si>
  <si>
    <t>-50487#</t>
  </si>
  <si>
    <t>-45382#</t>
  </si>
  <si>
    <t>-34364#</t>
  </si>
  <si>
    <t>-46370#</t>
  </si>
  <si>
    <t>-50120#</t>
  </si>
  <si>
    <t>729#</t>
  </si>
  <si>
    <t>-37250#</t>
  </si>
  <si>
    <t>-28030#</t>
  </si>
  <si>
    <t>-40278#</t>
  </si>
  <si>
    <t>-50630#</t>
  </si>
  <si>
    <t>-42048#</t>
  </si>
  <si>
    <t>-31260#</t>
  </si>
  <si>
    <t>-45280#</t>
  </si>
  <si>
    <t>-36608#</t>
  </si>
  <si>
    <t>-22259#</t>
  </si>
  <si>
    <t>-40939#</t>
  </si>
  <si>
    <t>-39240#</t>
  </si>
  <si>
    <t>-27583#</t>
  </si>
  <si>
    <t>-31055#</t>
  </si>
  <si>
    <t>-42360#</t>
  </si>
  <si>
    <t>-38600#</t>
  </si>
  <si>
    <t>-30330#</t>
  </si>
  <si>
    <t>-43250#</t>
  </si>
  <si>
    <t>-43883#</t>
  </si>
  <si>
    <t>-33198#</t>
  </si>
  <si>
    <t>-38170#</t>
  </si>
  <si>
    <t>-49900#</t>
  </si>
  <si>
    <t>-38638#</t>
  </si>
  <si>
    <t>-24640#</t>
  </si>
  <si>
    <t>-34230#</t>
  </si>
  <si>
    <t>-44940#</t>
  </si>
  <si>
    <t>-30108#</t>
  </si>
  <si>
    <t>-28930#</t>
  </si>
  <si>
    <t>-41710#</t>
  </si>
  <si>
    <t>-49290#</t>
  </si>
  <si>
    <t>-58980#</t>
  </si>
  <si>
    <t>-36470#</t>
  </si>
  <si>
    <t>-46060#</t>
  </si>
  <si>
    <t>-54910#</t>
  </si>
  <si>
    <t>-47208#</t>
  </si>
  <si>
    <t>-27300#</t>
  </si>
  <si>
    <t>-41530#</t>
  </si>
  <si>
    <t>-52220#</t>
  </si>
  <si>
    <t>-39715#</t>
  </si>
  <si>
    <t>-32670#</t>
  </si>
  <si>
    <t>-37930#</t>
  </si>
  <si>
    <t>-47780#</t>
  </si>
  <si>
    <t>-34170#</t>
  </si>
  <si>
    <t>-23928#</t>
  </si>
  <si>
    <t>-33050#</t>
  </si>
  <si>
    <t>-44820#</t>
  </si>
  <si>
    <t>-25861#</t>
  </si>
  <si>
    <t>-39930#</t>
  </si>
  <si>
    <t>-48540#</t>
  </si>
  <si>
    <t>-38903#</t>
  </si>
  <si>
    <t>-19470#</t>
  </si>
  <si>
    <t>-36660#</t>
  </si>
  <si>
    <t>-44330#</t>
  </si>
  <si>
    <t>-54055#</t>
  </si>
  <si>
    <t>-31167#</t>
  </si>
  <si>
    <t>-23633#</t>
  </si>
  <si>
    <t>-41088#</t>
  </si>
  <si>
    <t>-25295#</t>
  </si>
  <si>
    <t>-14745#</t>
  </si>
  <si>
    <t>-36520#</t>
  </si>
  <si>
    <t>-47134#</t>
  </si>
  <si>
    <t>-53002#</t>
  </si>
  <si>
    <t>-16739#</t>
  </si>
  <si>
    <t>-42588#</t>
  </si>
  <si>
    <t>-50235#</t>
  </si>
  <si>
    <t>-30555#</t>
  </si>
  <si>
    <t>-9979#</t>
  </si>
  <si>
    <t>-39550#</t>
  </si>
  <si>
    <t>-54530#</t>
  </si>
  <si>
    <t>-22501#</t>
  </si>
  <si>
    <t>-14440#</t>
  </si>
  <si>
    <t>-43249#</t>
  </si>
  <si>
    <t>-16192#</t>
  </si>
  <si>
    <t>-38870#</t>
  </si>
  <si>
    <t>-53381#</t>
  </si>
  <si>
    <t>-59774#</t>
  </si>
  <si>
    <t>-7344#</t>
  </si>
  <si>
    <t>314#</t>
  </si>
  <si>
    <t>-43808#</t>
  </si>
  <si>
    <t>-50724#</t>
  </si>
  <si>
    <t>138#</t>
  </si>
  <si>
    <t>-56453#</t>
  </si>
  <si>
    <t>121#</t>
  </si>
  <si>
    <t>-60566#</t>
  </si>
  <si>
    <t>-21795#</t>
  </si>
  <si>
    <t>-11593#</t>
  </si>
  <si>
    <t>-40730#</t>
  </si>
  <si>
    <t>-13354#</t>
  </si>
  <si>
    <t>-4730#</t>
  </si>
  <si>
    <t>-44010#</t>
  </si>
  <si>
    <t>-50813#</t>
  </si>
  <si>
    <t>-34831#</t>
  </si>
  <si>
    <t>40#</t>
  </si>
  <si>
    <t>-6612#</t>
  </si>
  <si>
    <t>-39740#</t>
  </si>
  <si>
    <t>-48363#</t>
  </si>
  <si>
    <t>-52723#</t>
  </si>
  <si>
    <t>-44153#</t>
  </si>
  <si>
    <t>-50329#</t>
  </si>
  <si>
    <t>-12512#</t>
  </si>
  <si>
    <t>-41380#</t>
  </si>
  <si>
    <t>-23360#</t>
  </si>
  <si>
    <t>89#</t>
  </si>
  <si>
    <t>-3752#</t>
  </si>
  <si>
    <t>-44032#</t>
  </si>
  <si>
    <t>-50189#</t>
  </si>
  <si>
    <t>3480#</t>
  </si>
  <si>
    <t>303#</t>
  </si>
  <si>
    <t>-39850#</t>
  </si>
  <si>
    <t>-48009#</t>
  </si>
  <si>
    <t>-51484#</t>
  </si>
  <si>
    <t>-49351#</t>
  </si>
  <si>
    <t>-2710#</t>
  </si>
  <si>
    <t>-41370#</t>
  </si>
  <si>
    <t>-45690#</t>
  </si>
  <si>
    <t>-14235#</t>
  </si>
  <si>
    <t>-43203#</t>
  </si>
  <si>
    <t>-39290#</t>
  </si>
  <si>
    <t>-42858#</t>
  </si>
  <si>
    <t>-40260#</t>
  </si>
  <si>
    <t>-50598#</t>
  </si>
  <si>
    <t>-4790#</t>
  </si>
  <si>
    <t>-46537#</t>
  </si>
  <si>
    <t>-37920#</t>
  </si>
  <si>
    <t>-44600#</t>
  </si>
  <si>
    <t>-35170#</t>
  </si>
  <si>
    <t>-38820#</t>
  </si>
  <si>
    <t>-35100#</t>
  </si>
  <si>
    <t>-32540#</t>
  </si>
  <si>
    <t>-28500#</t>
  </si>
  <si>
    <t>-33888#</t>
  </si>
  <si>
    <t>-2236#</t>
  </si>
  <si>
    <t>81#</t>
  </si>
  <si>
    <t>-30210#</t>
  </si>
  <si>
    <t>-27580#</t>
  </si>
  <si>
    <t>-32817#</t>
  </si>
  <si>
    <t>-23790#</t>
  </si>
  <si>
    <t>-27162#</t>
  </si>
  <si>
    <t>-25030#</t>
  </si>
  <si>
    <t>-28513#</t>
  </si>
  <si>
    <t>-26492#</t>
  </si>
  <si>
    <t>-23064#</t>
  </si>
  <si>
    <t>-20870#</t>
  </si>
  <si>
    <t>-26287#</t>
  </si>
  <si>
    <t>-17300#</t>
  </si>
  <si>
    <t>-24526#</t>
  </si>
  <si>
    <t>-27237#</t>
  </si>
  <si>
    <t>-21010#</t>
  </si>
  <si>
    <t>-25579#</t>
  </si>
  <si>
    <t>-18880#</t>
  </si>
  <si>
    <t>-22542#</t>
  </si>
  <si>
    <t>-15140#</t>
  </si>
  <si>
    <t>-20502#</t>
  </si>
  <si>
    <t>-25309#</t>
  </si>
  <si>
    <t>-17139#</t>
  </si>
  <si>
    <t>-23837#</t>
  </si>
  <si>
    <t>-14860#</t>
  </si>
  <si>
    <t>-20484#</t>
  </si>
  <si>
    <t>-18779#</t>
  </si>
  <si>
    <t>-21611#</t>
  </si>
  <si>
    <t>-15239#</t>
  </si>
  <si>
    <t>-19897#</t>
  </si>
  <si>
    <t>-13087#</t>
  </si>
  <si>
    <t>-16776#</t>
  </si>
  <si>
    <t>-7640#</t>
  </si>
  <si>
    <t>-14690#</t>
  </si>
  <si>
    <t>-19627#</t>
  </si>
  <si>
    <t>-9688#</t>
  </si>
  <si>
    <t>-17922#</t>
  </si>
  <si>
    <t>-20650#</t>
  </si>
  <si>
    <t>-5960#</t>
  </si>
  <si>
    <t>-12966#</t>
  </si>
  <si>
    <t>-18770#</t>
  </si>
  <si>
    <t>-9632#</t>
  </si>
  <si>
    <t>-14215#</t>
  </si>
  <si>
    <t>-4540#</t>
  </si>
  <si>
    <t>-10810#</t>
  </si>
  <si>
    <t>-990#</t>
  </si>
  <si>
    <t>-6101#</t>
  </si>
  <si>
    <t>-2540#</t>
  </si>
  <si>
    <t>-8644#</t>
  </si>
  <si>
    <t>16367#</t>
  </si>
  <si>
    <t>2329#</t>
  </si>
  <si>
    <t>-5365#</t>
  </si>
  <si>
    <t>-624#</t>
  </si>
  <si>
    <t>22080#</t>
  </si>
  <si>
    <t>2757#</t>
  </si>
  <si>
    <t>-1551#</t>
  </si>
  <si>
    <t>7666#</t>
  </si>
  <si>
    <t>11178#</t>
  </si>
  <si>
    <t>6465#</t>
  </si>
  <si>
    <t>16208#</t>
  </si>
  <si>
    <t>9911#</t>
  </si>
  <si>
    <t>19859#</t>
  </si>
  <si>
    <t>14718#</t>
  </si>
  <si>
    <t>7480#</t>
  </si>
  <si>
    <t>18313#</t>
  </si>
  <si>
    <t>12240#</t>
  </si>
  <si>
    <t>22973#</t>
  </si>
  <si>
    <t>23180#</t>
  </si>
  <si>
    <t>15453#</t>
  </si>
  <si>
    <t>20279#</t>
  </si>
  <si>
    <t>16283#</t>
  </si>
  <si>
    <t>23669#</t>
  </si>
  <si>
    <t>20819#</t>
  </si>
  <si>
    <t>20218#</t>
  </si>
  <si>
    <t>51#</t>
  </si>
  <si>
    <t>22933#</t>
  </si>
  <si>
    <t>30311#</t>
  </si>
  <si>
    <t>24098#</t>
  </si>
  <si>
    <t>29850#</t>
  </si>
  <si>
    <t>28729#</t>
  </si>
  <si>
    <t>22155#</t>
  </si>
  <si>
    <t>31019#</t>
  </si>
  <si>
    <t>32137#</t>
  </si>
  <si>
    <t>30600#</t>
  </si>
  <si>
    <t>36830#</t>
  </si>
  <si>
    <t>29910#</t>
  </si>
  <si>
    <t>31876#</t>
  </si>
  <si>
    <t>34530#</t>
  </si>
  <si>
    <t>30395#</t>
  </si>
  <si>
    <t>37549#</t>
  </si>
  <si>
    <t>34614#</t>
  </si>
  <si>
    <t>32777#</t>
  </si>
  <si>
    <t>42281#</t>
  </si>
  <si>
    <t>37483#</t>
  </si>
  <si>
    <t>36770#</t>
  </si>
  <si>
    <t>41684#</t>
  </si>
  <si>
    <t>44823#</t>
  </si>
  <si>
    <t>42048#</t>
  </si>
  <si>
    <t>42932#</t>
  </si>
  <si>
    <t>133#</t>
  </si>
  <si>
    <t>42410#</t>
  </si>
  <si>
    <t>47270#</t>
  </si>
  <si>
    <t>37360#</t>
  </si>
  <si>
    <t>43340#</t>
  </si>
  <si>
    <t>46312#</t>
  </si>
  <si>
    <t>43263#</t>
  </si>
  <si>
    <t>52861#</t>
  </si>
  <si>
    <t>44461#</t>
  </si>
  <si>
    <t>53455#</t>
  </si>
  <si>
    <t>51130#</t>
  </si>
  <si>
    <t>48034#</t>
  </si>
  <si>
    <t>46041#</t>
  </si>
  <si>
    <t>53542#</t>
  </si>
  <si>
    <t>54020#</t>
  </si>
  <si>
    <t>46570#</t>
  </si>
  <si>
    <t>53188#</t>
  </si>
  <si>
    <t>52525#</t>
  </si>
  <si>
    <t>54216#</t>
  </si>
  <si>
    <t>57278#</t>
  </si>
  <si>
    <t>56450#</t>
  </si>
  <si>
    <t>54250#</t>
  </si>
  <si>
    <t>58269#</t>
  </si>
  <si>
    <t>63556#</t>
  </si>
  <si>
    <t>56910#</t>
  </si>
  <si>
    <t>55664#</t>
  </si>
  <si>
    <t>59640#</t>
  </si>
  <si>
    <t>56032#</t>
  </si>
  <si>
    <t>59327#</t>
  </si>
  <si>
    <t>166#</t>
  </si>
  <si>
    <t>63863#</t>
  </si>
  <si>
    <t>69126#</t>
  </si>
  <si>
    <t>57734#</t>
  </si>
  <si>
    <t>64801#</t>
  </si>
  <si>
    <t>256#</t>
  </si>
  <si>
    <t>62360#</t>
  </si>
  <si>
    <t>59876#</t>
  </si>
  <si>
    <t>60990#</t>
  </si>
  <si>
    <t>64747#</t>
  </si>
  <si>
    <t>69387#</t>
  </si>
  <si>
    <t>66026#</t>
  </si>
  <si>
    <t>68966#</t>
  </si>
  <si>
    <t>65890#</t>
  </si>
  <si>
    <t>66366#</t>
  </si>
  <si>
    <t>70187#</t>
  </si>
  <si>
    <t>195#</t>
  </si>
  <si>
    <t>75272#</t>
  </si>
  <si>
    <t>64994#</t>
  </si>
  <si>
    <t>18#</t>
  </si>
  <si>
    <t>67901#</t>
  </si>
  <si>
    <t>76115#</t>
  </si>
  <si>
    <t>69108#</t>
  </si>
  <si>
    <t>67153#</t>
  </si>
  <si>
    <t>71673#</t>
  </si>
  <si>
    <t>75937#</t>
  </si>
  <si>
    <t>70563#</t>
  </si>
  <si>
    <t>70299#</t>
  </si>
  <si>
    <t>77148#</t>
  </si>
  <si>
    <t>80621#</t>
  </si>
  <si>
    <t>71175#</t>
  </si>
  <si>
    <t>77232#</t>
  </si>
  <si>
    <t>81782#</t>
  </si>
  <si>
    <t>73225#</t>
  </si>
  <si>
    <t>78630#</t>
  </si>
  <si>
    <t>81564#</t>
  </si>
  <si>
    <t>82849#</t>
  </si>
  <si>
    <t>87728#</t>
  </si>
  <si>
    <t>78535#</t>
  </si>
  <si>
    <t>80510#</t>
  </si>
  <si>
    <t>88737#</t>
  </si>
  <si>
    <t>238#</t>
  </si>
  <si>
    <t>81173#</t>
  </si>
  <si>
    <t>31#</t>
  </si>
  <si>
    <t>88575#</t>
  </si>
  <si>
    <t>93557#</t>
  </si>
  <si>
    <t>83453#</t>
  </si>
  <si>
    <t>89871#</t>
  </si>
  <si>
    <t>93199#</t>
  </si>
  <si>
    <t>94330#</t>
  </si>
  <si>
    <t>99593#</t>
  </si>
  <si>
    <t>87041#</t>
  </si>
  <si>
    <t>87187#</t>
  </si>
  <si>
    <t>87456#</t>
  </si>
  <si>
    <t>122#</t>
  </si>
  <si>
    <t>100498#</t>
  </si>
  <si>
    <t>240#</t>
  </si>
  <si>
    <t>92665#</t>
  </si>
  <si>
    <t>44#</t>
  </si>
  <si>
    <t>100207#</t>
  </si>
  <si>
    <t>91478#</t>
  </si>
  <si>
    <t>94782#</t>
  </si>
  <si>
    <t>101797#</t>
  </si>
  <si>
    <t>105244#</t>
  </si>
  <si>
    <t>98362#</t>
  </si>
  <si>
    <t>106520#</t>
  </si>
  <si>
    <t>95766#</t>
  </si>
  <si>
    <t>435#</t>
  </si>
  <si>
    <t>96552#</t>
  </si>
  <si>
    <t>95612#</t>
  </si>
  <si>
    <t>98277#</t>
  </si>
  <si>
    <t>99147#</t>
  </si>
  <si>
    <t>103673#</t>
  </si>
  <si>
    <t>113323#</t>
  </si>
  <si>
    <t>245#</t>
  </si>
  <si>
    <t>98578#</t>
  </si>
  <si>
    <t>509#</t>
  </si>
  <si>
    <t>98455#</t>
  </si>
  <si>
    <t>99558#</t>
  </si>
  <si>
    <t>104308#</t>
  </si>
  <si>
    <t>110#</t>
  </si>
  <si>
    <t>113133#</t>
  </si>
  <si>
    <t>101627#</t>
  </si>
  <si>
    <t>100101#</t>
  </si>
  <si>
    <t>102102#</t>
  </si>
  <si>
    <t>102393#</t>
  </si>
  <si>
    <t>106253#</t>
  </si>
  <si>
    <t>114541#</t>
  </si>
  <si>
    <t>103129#</t>
  </si>
  <si>
    <t>103729#</t>
  </si>
  <si>
    <t>104756#</t>
  </si>
  <si>
    <t>110190#</t>
  </si>
  <si>
    <t>95#</t>
  </si>
  <si>
    <t>114496#</t>
  </si>
  <si>
    <t>119678#</t>
  </si>
  <si>
    <t>105011#</t>
  </si>
  <si>
    <t>591#</t>
  </si>
  <si>
    <t>106377#</t>
  </si>
  <si>
    <t>106077#</t>
  </si>
  <si>
    <t>109362#</t>
  </si>
  <si>
    <t>235#</t>
  </si>
  <si>
    <t>110782#</t>
  </si>
  <si>
    <t>116058#</t>
  </si>
  <si>
    <t>108233#</t>
  </si>
  <si>
    <t>547#</t>
  </si>
  <si>
    <t>108690#</t>
  </si>
  <si>
    <t>110483#</t>
  </si>
  <si>
    <t>112794#</t>
  </si>
  <si>
    <t>123#</t>
  </si>
  <si>
    <t>116415#</t>
  </si>
  <si>
    <t>126678#</t>
  </si>
  <si>
    <t>111622#</t>
  </si>
  <si>
    <t>110076#</t>
  </si>
  <si>
    <t>112737#</t>
  </si>
  <si>
    <t>113618#</t>
  </si>
  <si>
    <t>118104#</t>
  </si>
  <si>
    <t>163#</t>
  </si>
  <si>
    <t>127962#</t>
  </si>
  <si>
    <t>307#</t>
  </si>
  <si>
    <t>113444#</t>
  </si>
  <si>
    <t>114074#</t>
  </si>
  <si>
    <t>115806#</t>
  </si>
  <si>
    <t>118766#</t>
  </si>
  <si>
    <t>122653#</t>
  </si>
  <si>
    <t>96#</t>
  </si>
  <si>
    <t>127791#</t>
  </si>
  <si>
    <t>Ds</t>
  </si>
  <si>
    <t>133880#</t>
  </si>
  <si>
    <t>115476#</t>
  </si>
  <si>
    <t>662#</t>
  </si>
  <si>
    <t>117062#</t>
  </si>
  <si>
    <t>116802#</t>
  </si>
  <si>
    <t>120807#</t>
  </si>
  <si>
    <t>381#</t>
  </si>
  <si>
    <t>122830#</t>
  </si>
  <si>
    <t>129151#</t>
  </si>
  <si>
    <t>133648#</t>
  </si>
  <si>
    <t>119148#</t>
  </si>
  <si>
    <t>624#</t>
  </si>
  <si>
    <t>119763#</t>
  </si>
  <si>
    <t>364#</t>
  </si>
  <si>
    <t>121478#</t>
  </si>
  <si>
    <t>374#</t>
  </si>
  <si>
    <t>124564#</t>
  </si>
  <si>
    <t>129370#</t>
  </si>
  <si>
    <t>463#</t>
  </si>
  <si>
    <t>122307#</t>
  </si>
  <si>
    <t>121491#</t>
  </si>
  <si>
    <t>124226#</t>
  </si>
  <si>
    <t>287#</t>
  </si>
  <si>
    <t>125112#</t>
  </si>
  <si>
    <t>130710#</t>
  </si>
  <si>
    <t>124757#</t>
  </si>
  <si>
    <t>585#</t>
  </si>
  <si>
    <t>125921#</t>
  </si>
  <si>
    <t>415#</t>
  </si>
  <si>
    <t>127740#</t>
  </si>
  <si>
    <t>131101#</t>
  </si>
  <si>
    <t>330#</t>
  </si>
  <si>
    <t>135948#</t>
  </si>
  <si>
    <t>97#</t>
  </si>
  <si>
    <t>126580#</t>
  </si>
  <si>
    <t>727#</t>
  </si>
  <si>
    <t>128789#</t>
  </si>
  <si>
    <t>532#</t>
  </si>
  <si>
    <t>129006#</t>
  </si>
  <si>
    <t>133581#</t>
  </si>
  <si>
    <t>485#</t>
  </si>
  <si>
    <t>136015#</t>
  </si>
  <si>
    <t>Rg</t>
  </si>
  <si>
    <t>142773#</t>
  </si>
  <si>
    <t>130018#</t>
  </si>
  <si>
    <t>130633#</t>
  </si>
  <si>
    <t>131890#</t>
  </si>
  <si>
    <t>134713#</t>
  </si>
  <si>
    <t>138356#</t>
  </si>
  <si>
    <t>134#</t>
  </si>
  <si>
    <t>142695#</t>
  </si>
  <si>
    <t>526#</t>
  </si>
  <si>
    <t>133682#</t>
  </si>
  <si>
    <t>619#</t>
  </si>
  <si>
    <t>133486#</t>
  </si>
  <si>
    <t>137246#</t>
  </si>
  <si>
    <t>139197#</t>
  </si>
  <si>
    <t>389#</t>
  </si>
  <si>
    <t>144613#</t>
  </si>
  <si>
    <t>135691#</t>
  </si>
  <si>
    <t>136620#</t>
  </si>
  <si>
    <t>587#</t>
  </si>
  <si>
    <t>138829#</t>
  </si>
  <si>
    <t>418#</t>
  </si>
  <si>
    <t>141565#</t>
  </si>
  <si>
    <t>145296#</t>
  </si>
  <si>
    <t>519#</t>
  </si>
  <si>
    <t>138285#</t>
  </si>
  <si>
    <t>754#</t>
  </si>
  <si>
    <t>141315#</t>
  </si>
  <si>
    <t>142541#</t>
  </si>
  <si>
    <t>548#</t>
  </si>
  <si>
    <t>147486#</t>
  </si>
  <si>
    <t>629#</t>
  </si>
  <si>
    <t>Cn</t>
  </si>
  <si>
    <t>150352#</t>
  </si>
  <si>
    <t>141493#</t>
  </si>
  <si>
    <t>541#</t>
  </si>
  <si>
    <t>142968#</t>
  </si>
  <si>
    <t>145140#</t>
  </si>
  <si>
    <t>384#</t>
  </si>
  <si>
    <t>148338#</t>
  </si>
  <si>
    <t>520#</t>
  </si>
  <si>
    <t>152403#</t>
  </si>
  <si>
    <t>145736#</t>
  </si>
  <si>
    <t>621#</t>
  </si>
  <si>
    <t>146381#</t>
  </si>
  <si>
    <t>625#</t>
  </si>
  <si>
    <t>150517#</t>
  </si>
  <si>
    <t>357#</t>
  </si>
  <si>
    <t>152932#</t>
  </si>
  <si>
    <t>438#</t>
  </si>
  <si>
    <t>158889#</t>
  </si>
  <si>
    <t>184#</t>
  </si>
  <si>
    <t>147496#</t>
  </si>
  <si>
    <t>149126#</t>
  </si>
  <si>
    <t>598#</t>
  </si>
  <si>
    <t>151775#</t>
  </si>
  <si>
    <t>421#</t>
  </si>
  <si>
    <t>155030#</t>
  </si>
  <si>
    <t>456#</t>
  </si>
  <si>
    <t>159239#</t>
  </si>
  <si>
    <t>150520#</t>
  </si>
  <si>
    <t>153886#</t>
  </si>
  <si>
    <t>155696#</t>
  </si>
  <si>
    <t>161140#</t>
  </si>
  <si>
    <t>153431#</t>
  </si>
  <si>
    <t>579#</t>
  </si>
  <si>
    <t>155297#</t>
  </si>
  <si>
    <t>806#</t>
  </si>
  <si>
    <t>158019#</t>
  </si>
  <si>
    <t>387#</t>
  </si>
  <si>
    <t>161810#</t>
  </si>
  <si>
    <t>157800#</t>
  </si>
  <si>
    <t>654#</t>
  </si>
  <si>
    <t>158976#</t>
  </si>
  <si>
    <t>163725#</t>
  </si>
  <si>
    <t>159281#</t>
  </si>
  <si>
    <t>697#</t>
  </si>
  <si>
    <t>161486#</t>
  </si>
  <si>
    <t>164707#</t>
  </si>
  <si>
    <t>162545#</t>
  </si>
  <si>
    <t>166591#</t>
  </si>
  <si>
    <t>534#</t>
  </si>
  <si>
    <t>Fl</t>
  </si>
  <si>
    <t>168921#</t>
  </si>
  <si>
    <t>165173#</t>
  </si>
  <si>
    <t>581#</t>
  </si>
  <si>
    <t>167731#</t>
  </si>
  <si>
    <t>171003#</t>
  </si>
  <si>
    <t>391#</t>
  </si>
  <si>
    <t>170014#</t>
  </si>
  <si>
    <t>171773#</t>
  </si>
  <si>
    <t>657#</t>
  </si>
  <si>
    <t>171245#</t>
  </si>
  <si>
    <t>725#</t>
  </si>
  <si>
    <t>174073#</t>
  </si>
  <si>
    <t>610#</t>
  </si>
  <si>
    <t>177895#</t>
  </si>
  <si>
    <t>439#</t>
  </si>
  <si>
    <t>175042#</t>
  </si>
  <si>
    <t>179771#</t>
  </si>
  <si>
    <t>536#</t>
  </si>
  <si>
    <t>177564#</t>
  </si>
  <si>
    <t>584#</t>
  </si>
  <si>
    <t>180666#</t>
  </si>
  <si>
    <t>809#</t>
  </si>
  <si>
    <t>Lv</t>
  </si>
  <si>
    <t>184528#</t>
  </si>
  <si>
    <t>182894#</t>
  </si>
  <si>
    <t>658#</t>
  </si>
  <si>
    <t>185198#</t>
  </si>
  <si>
    <t>660#</t>
  </si>
  <si>
    <t>183990#</t>
  </si>
  <si>
    <t>784#</t>
  </si>
  <si>
    <t>187387#</t>
  </si>
  <si>
    <t>612#</t>
  </si>
  <si>
    <t>191800#</t>
  </si>
  <si>
    <t>594#</t>
  </si>
  <si>
    <t>188242#</t>
  </si>
  <si>
    <t>193576#</t>
  </si>
  <si>
    <t>669#</t>
  </si>
  <si>
    <t>190669#</t>
  </si>
  <si>
    <t>586#</t>
  </si>
  <si>
    <t>194385#</t>
  </si>
  <si>
    <t>810#</t>
  </si>
  <si>
    <t>198873#</t>
  </si>
  <si>
    <t>702#</t>
  </si>
  <si>
    <t>196521#</t>
  </si>
  <si>
    <t>199463#</t>
  </si>
  <si>
    <t>201512#</t>
  </si>
  <si>
    <t>644#</t>
  </si>
  <si>
    <t>Atomic mass data base:</t>
  </si>
  <si>
    <t>https://www-nds.iaea.org/amdc/</t>
  </si>
  <si>
    <t>Current version is</t>
  </si>
  <si>
    <t>AME2016</t>
  </si>
  <si>
    <t>(for neutron use nn)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</si>
</sst>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0.0000"/>
    <numFmt numFmtId="165" formatCode="0.000"/>
    <numFmt numFmtId="166" formatCode="0.0"/>
    <numFmt numFmtId="167" formatCode="0.00000"/>
    <numFmt numFmtId="168" formatCode="0.000000"/>
    <numFmt numFmtId="169" formatCode="0.00E+00;\㣤"/>
    <numFmt numFmtId="170" formatCode="0.00E+00;\ĝ"/>
  </numFmts>
  <fonts count="13" x14ac:knownFonts="1">
    <font>
      <sz val="10"/>
      <name val="Arial"/>
    </font>
    <font>
      <sz val="10"/>
      <name val="Symbol"/>
      <family val="1"/>
      <charset val="2"/>
    </font>
    <font>
      <sz val="10"/>
      <name val="Arial"/>
      <family val="2"/>
    </font>
    <font>
      <sz val="10"/>
      <color indexed="18"/>
      <name val="Arial"/>
      <family val="2"/>
    </font>
    <font>
      <i/>
      <sz val="10"/>
      <name val="Times"/>
      <family val="1"/>
    </font>
    <font>
      <i/>
      <sz val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 Black"/>
      <family val="2"/>
    </font>
    <font>
      <u/>
      <sz val="10"/>
      <color indexed="12"/>
      <name val="Arial"/>
      <family val="2"/>
    </font>
    <font>
      <i/>
      <sz val="10"/>
      <name val="Times New Roman"/>
      <family val="1"/>
    </font>
    <font>
      <u/>
      <sz val="10"/>
      <color indexed="12"/>
      <name val="Arial"/>
      <family val="2"/>
    </font>
    <font>
      <sz val="10"/>
      <color rgb="FF00B0F0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FFFF00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242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1" fillId="0" borderId="0" xfId="0" applyFont="1" applyAlignment="1">
      <alignment horizontal="right"/>
    </xf>
    <xf numFmtId="165" fontId="0" fillId="0" borderId="0" xfId="0" applyNumberFormat="1"/>
    <xf numFmtId="0" fontId="3" fillId="2" borderId="0" xfId="0" applyFont="1" applyFill="1"/>
    <xf numFmtId="0" fontId="0" fillId="0" borderId="1" xfId="0" applyBorder="1"/>
    <xf numFmtId="0" fontId="0" fillId="0" borderId="1" xfId="0" applyBorder="1" applyAlignment="1">
      <alignment horizontal="right"/>
    </xf>
    <xf numFmtId="165" fontId="0" fillId="0" borderId="1" xfId="0" applyNumberFormat="1" applyBorder="1"/>
    <xf numFmtId="2" fontId="0" fillId="0" borderId="0" xfId="0" applyNumberFormat="1"/>
    <xf numFmtId="0" fontId="0" fillId="0" borderId="0" xfId="0" applyAlignment="1">
      <alignment horizontal="center"/>
    </xf>
    <xf numFmtId="0" fontId="3" fillId="2" borderId="0" xfId="0" applyFont="1" applyFill="1" applyAlignment="1">
      <alignment horizontal="center"/>
    </xf>
    <xf numFmtId="0" fontId="1" fillId="0" borderId="1" xfId="0" applyFont="1" applyBorder="1" applyAlignment="1">
      <alignment horizontal="center"/>
    </xf>
    <xf numFmtId="165" fontId="0" fillId="3" borderId="0" xfId="0" applyNumberFormat="1" applyFill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166" fontId="0" fillId="0" borderId="0" xfId="0" applyNumberFormat="1"/>
    <xf numFmtId="0" fontId="0" fillId="4" borderId="0" xfId="0" applyFill="1"/>
    <xf numFmtId="0" fontId="0" fillId="4" borderId="2" xfId="0" applyFill="1" applyBorder="1" applyAlignment="1">
      <alignment horizontal="left"/>
    </xf>
    <xf numFmtId="0" fontId="2" fillId="4" borderId="3" xfId="0" applyFont="1" applyFill="1" applyBorder="1" applyAlignment="1">
      <alignment horizontal="right"/>
    </xf>
    <xf numFmtId="0" fontId="1" fillId="4" borderId="0" xfId="0" applyFont="1" applyFill="1" applyAlignment="1">
      <alignment horizontal="right"/>
    </xf>
    <xf numFmtId="0" fontId="1" fillId="5" borderId="0" xfId="0" applyFont="1" applyFill="1" applyAlignment="1">
      <alignment horizontal="right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165" fontId="0" fillId="0" borderId="0" xfId="0" applyNumberFormat="1" applyAlignment="1">
      <alignment horizontal="right"/>
    </xf>
    <xf numFmtId="0" fontId="0" fillId="0" borderId="4" xfId="0" applyBorder="1"/>
    <xf numFmtId="0" fontId="0" fillId="0" borderId="5" xfId="0" applyBorder="1"/>
    <xf numFmtId="0" fontId="2" fillId="5" borderId="5" xfId="0" applyFont="1" applyFill="1" applyBorder="1" applyAlignment="1">
      <alignment horizontal="right"/>
    </xf>
    <xf numFmtId="0" fontId="0" fillId="6" borderId="6" xfId="0" applyFill="1" applyBorder="1" applyAlignment="1">
      <alignment horizontal="center"/>
    </xf>
    <xf numFmtId="0" fontId="1" fillId="6" borderId="7" xfId="0" applyFont="1" applyFill="1" applyBorder="1" applyAlignment="1">
      <alignment horizontal="center"/>
    </xf>
    <xf numFmtId="0" fontId="0" fillId="0" borderId="8" xfId="0" applyBorder="1" applyAlignment="1">
      <alignment horizontal="center"/>
    </xf>
    <xf numFmtId="165" fontId="0" fillId="0" borderId="7" xfId="0" applyNumberFormat="1" applyBorder="1" applyAlignment="1">
      <alignment horizontal="right"/>
    </xf>
    <xf numFmtId="0" fontId="6" fillId="0" borderId="8" xfId="0" applyFont="1" applyBorder="1"/>
    <xf numFmtId="0" fontId="0" fillId="0" borderId="7" xfId="0" applyBorder="1" applyAlignment="1">
      <alignment horizontal="center"/>
    </xf>
    <xf numFmtId="0" fontId="6" fillId="0" borderId="9" xfId="0" applyFont="1" applyBorder="1"/>
    <xf numFmtId="0" fontId="4" fillId="0" borderId="1" xfId="0" applyFont="1" applyBorder="1" applyAlignment="1">
      <alignment horizontal="right"/>
    </xf>
    <xf numFmtId="0" fontId="4" fillId="0" borderId="1" xfId="0" applyFont="1" applyBorder="1" applyAlignment="1">
      <alignment horizontal="center"/>
    </xf>
    <xf numFmtId="165" fontId="0" fillId="0" borderId="1" xfId="0" applyNumberFormat="1" applyBorder="1" applyAlignment="1">
      <alignment horizontal="right"/>
    </xf>
    <xf numFmtId="0" fontId="0" fillId="0" borderId="10" xfId="0" applyBorder="1" applyAlignment="1">
      <alignment horizontal="center"/>
    </xf>
    <xf numFmtId="0" fontId="0" fillId="0" borderId="6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7" xfId="0" applyBorder="1"/>
    <xf numFmtId="164" fontId="0" fillId="0" borderId="0" xfId="0" applyNumberFormat="1" applyAlignment="1">
      <alignment horizontal="center"/>
    </xf>
    <xf numFmtId="0" fontId="0" fillId="4" borderId="11" xfId="0" applyFill="1" applyBorder="1" applyAlignment="1">
      <alignment horizontal="left"/>
    </xf>
    <xf numFmtId="165" fontId="0" fillId="0" borderId="0" xfId="0" applyNumberFormat="1" applyAlignment="1">
      <alignment horizontal="center"/>
    </xf>
    <xf numFmtId="0" fontId="0" fillId="0" borderId="5" xfId="0" applyBorder="1" applyAlignment="1">
      <alignment horizontal="center"/>
    </xf>
    <xf numFmtId="0" fontId="0" fillId="0" borderId="12" xfId="0" applyBorder="1" applyAlignment="1">
      <alignment horizontal="right"/>
    </xf>
    <xf numFmtId="0" fontId="0" fillId="7" borderId="0" xfId="0" applyFill="1"/>
    <xf numFmtId="0" fontId="6" fillId="7" borderId="0" xfId="0" applyFont="1" applyFill="1"/>
    <xf numFmtId="0" fontId="4" fillId="7" borderId="0" xfId="0" applyFont="1" applyFill="1" applyAlignment="1">
      <alignment horizontal="right"/>
    </xf>
    <xf numFmtId="0" fontId="0" fillId="7" borderId="0" xfId="0" applyFill="1" applyAlignment="1">
      <alignment horizontal="right"/>
    </xf>
    <xf numFmtId="0" fontId="4" fillId="7" borderId="0" xfId="0" applyFont="1" applyFill="1" applyAlignment="1">
      <alignment horizontal="center"/>
    </xf>
    <xf numFmtId="0" fontId="0" fillId="7" borderId="0" xfId="0" applyFill="1" applyAlignment="1">
      <alignment horizontal="left"/>
    </xf>
    <xf numFmtId="165" fontId="0" fillId="7" borderId="0" xfId="0" applyNumberFormat="1" applyFill="1" applyAlignment="1">
      <alignment horizontal="right"/>
    </xf>
    <xf numFmtId="0" fontId="0" fillId="7" borderId="0" xfId="0" applyFill="1" applyAlignment="1">
      <alignment horizontal="center"/>
    </xf>
    <xf numFmtId="0" fontId="0" fillId="8" borderId="0" xfId="0" applyFill="1"/>
    <xf numFmtId="0" fontId="7" fillId="0" borderId="8" xfId="0" applyFont="1" applyBorder="1"/>
    <xf numFmtId="0" fontId="1" fillId="0" borderId="0" xfId="0" applyFont="1"/>
    <xf numFmtId="167" fontId="0" fillId="0" borderId="0" xfId="0" applyNumberFormat="1"/>
    <xf numFmtId="165" fontId="3" fillId="2" borderId="13" xfId="0" applyNumberFormat="1" applyFont="1" applyFill="1" applyBorder="1" applyAlignment="1">
      <alignment horizontal="center"/>
    </xf>
    <xf numFmtId="11" fontId="0" fillId="8" borderId="0" xfId="0" applyNumberFormat="1" applyFill="1"/>
    <xf numFmtId="165" fontId="0" fillId="2" borderId="13" xfId="0" applyNumberFormat="1" applyFill="1" applyBorder="1" applyAlignment="1">
      <alignment horizontal="center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2" borderId="18" xfId="0" applyFill="1" applyBorder="1" applyAlignment="1">
      <alignment horizontal="right"/>
    </xf>
    <xf numFmtId="0" fontId="0" fillId="2" borderId="19" xfId="0" applyFill="1" applyBorder="1"/>
    <xf numFmtId="0" fontId="0" fillId="2" borderId="0" xfId="0" applyFill="1" applyAlignment="1">
      <alignment horizontal="right"/>
    </xf>
    <xf numFmtId="0" fontId="0" fillId="2" borderId="19" xfId="0" applyFill="1" applyBorder="1" applyAlignment="1">
      <alignment horizontal="right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20" xfId="0" applyBorder="1"/>
    <xf numFmtId="0" fontId="0" fillId="0" borderId="21" xfId="0" applyBorder="1" applyAlignment="1">
      <alignment horizontal="center"/>
    </xf>
    <xf numFmtId="0" fontId="0" fillId="0" borderId="21" xfId="0" applyBorder="1"/>
    <xf numFmtId="165" fontId="0" fillId="0" borderId="21" xfId="0" applyNumberFormat="1" applyBorder="1"/>
    <xf numFmtId="0" fontId="0" fillId="3" borderId="0" xfId="0" applyFill="1" applyAlignment="1">
      <alignment horizontal="left"/>
    </xf>
    <xf numFmtId="0" fontId="0" fillId="3" borderId="0" xfId="0" applyFill="1" applyAlignment="1">
      <alignment horizontal="center"/>
    </xf>
    <xf numFmtId="0" fontId="0" fillId="0" borderId="19" xfId="0" applyBorder="1"/>
    <xf numFmtId="0" fontId="1" fillId="3" borderId="18" xfId="0" applyFont="1" applyFill="1" applyBorder="1" applyAlignment="1">
      <alignment horizontal="center"/>
    </xf>
    <xf numFmtId="0" fontId="0" fillId="0" borderId="18" xfId="0" applyBorder="1"/>
    <xf numFmtId="0" fontId="1" fillId="2" borderId="18" xfId="0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3" borderId="0" xfId="0" applyFill="1"/>
    <xf numFmtId="0" fontId="0" fillId="0" borderId="14" xfId="0" applyBorder="1" applyAlignment="1">
      <alignment horizontal="right"/>
    </xf>
    <xf numFmtId="0" fontId="0" fillId="3" borderId="18" xfId="0" applyFill="1" applyBorder="1"/>
    <xf numFmtId="0" fontId="1" fillId="2" borderId="0" xfId="0" applyFont="1" applyFill="1" applyAlignment="1">
      <alignment horizontal="center"/>
    </xf>
    <xf numFmtId="166" fontId="0" fillId="3" borderId="0" xfId="0" applyNumberFormat="1" applyFill="1"/>
    <xf numFmtId="0" fontId="0" fillId="3" borderId="14" xfId="0" applyFill="1" applyBorder="1"/>
    <xf numFmtId="0" fontId="0" fillId="3" borderId="15" xfId="0" applyFill="1" applyBorder="1"/>
    <xf numFmtId="0" fontId="0" fillId="0" borderId="20" xfId="0" applyBorder="1" applyAlignment="1">
      <alignment horizontal="center"/>
    </xf>
    <xf numFmtId="0" fontId="1" fillId="0" borderId="0" xfId="0" applyFont="1" applyAlignment="1">
      <alignment horizontal="center"/>
    </xf>
    <xf numFmtId="0" fontId="0" fillId="3" borderId="20" xfId="0" applyFill="1" applyBorder="1"/>
    <xf numFmtId="165" fontId="0" fillId="3" borderId="0" xfId="0" applyNumberFormat="1" applyFill="1"/>
    <xf numFmtId="0" fontId="0" fillId="9" borderId="0" xfId="0" applyFill="1" applyAlignment="1">
      <alignment horizontal="center"/>
    </xf>
    <xf numFmtId="0" fontId="0" fillId="10" borderId="4" xfId="0" applyFill="1" applyBorder="1"/>
    <xf numFmtId="0" fontId="0" fillId="10" borderId="5" xfId="0" applyFill="1" applyBorder="1"/>
    <xf numFmtId="0" fontId="0" fillId="2" borderId="0" xfId="0" applyFill="1" applyAlignment="1">
      <alignment horizontal="left"/>
    </xf>
    <xf numFmtId="0" fontId="0" fillId="2" borderId="0" xfId="0" applyFill="1"/>
    <xf numFmtId="165" fontId="0" fillId="0" borderId="7" xfId="0" applyNumberFormat="1" applyBorder="1"/>
    <xf numFmtId="0" fontId="0" fillId="0" borderId="8" xfId="0" applyBorder="1" applyAlignment="1">
      <alignment horizontal="right"/>
    </xf>
    <xf numFmtId="165" fontId="0" fillId="2" borderId="0" xfId="0" applyNumberFormat="1" applyFill="1"/>
    <xf numFmtId="0" fontId="0" fillId="0" borderId="22" xfId="0" applyBorder="1" applyAlignment="1">
      <alignment horizontal="right"/>
    </xf>
    <xf numFmtId="0" fontId="0" fillId="3" borderId="23" xfId="0" applyFill="1" applyBorder="1"/>
    <xf numFmtId="0" fontId="0" fillId="0" borderId="24" xfId="0" applyBorder="1"/>
    <xf numFmtId="0" fontId="0" fillId="0" borderId="18" xfId="0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18" xfId="0" applyBorder="1" applyAlignment="1">
      <alignment horizontal="right"/>
    </xf>
    <xf numFmtId="0" fontId="0" fillId="0" borderId="20" xfId="0" applyBorder="1" applyAlignment="1">
      <alignment horizontal="right"/>
    </xf>
    <xf numFmtId="0" fontId="0" fillId="0" borderId="25" xfId="0" applyBorder="1" applyAlignment="1">
      <alignment horizontal="right"/>
    </xf>
    <xf numFmtId="0" fontId="0" fillId="0" borderId="26" xfId="0" applyBorder="1"/>
    <xf numFmtId="165" fontId="0" fillId="3" borderId="21" xfId="0" applyNumberFormat="1" applyFill="1" applyBorder="1" applyAlignment="1">
      <alignment horizontal="center"/>
    </xf>
    <xf numFmtId="0" fontId="2" fillId="0" borderId="16" xfId="0" applyFont="1" applyBorder="1" applyAlignment="1">
      <alignment horizontal="right"/>
    </xf>
    <xf numFmtId="0" fontId="0" fillId="0" borderId="19" xfId="0" applyBorder="1" applyAlignment="1">
      <alignment horizontal="left"/>
    </xf>
    <xf numFmtId="0" fontId="0" fillId="0" borderId="19" xfId="0" applyBorder="1" applyAlignment="1">
      <alignment horizontal="center"/>
    </xf>
    <xf numFmtId="165" fontId="0" fillId="0" borderId="19" xfId="0" applyNumberFormat="1" applyBorder="1"/>
    <xf numFmtId="165" fontId="0" fillId="0" borderId="19" xfId="0" applyNumberFormat="1" applyBorder="1" applyAlignment="1">
      <alignment horizontal="center"/>
    </xf>
    <xf numFmtId="165" fontId="0" fillId="0" borderId="17" xfId="0" applyNumberFormat="1" applyBorder="1" applyAlignment="1">
      <alignment horizontal="center"/>
    </xf>
    <xf numFmtId="0" fontId="0" fillId="3" borderId="8" xfId="0" applyFill="1" applyBorder="1"/>
    <xf numFmtId="0" fontId="0" fillId="3" borderId="7" xfId="0" applyFill="1" applyBorder="1"/>
    <xf numFmtId="0" fontId="9" fillId="7" borderId="0" xfId="1" applyFill="1" applyAlignment="1" applyProtection="1"/>
    <xf numFmtId="0" fontId="0" fillId="3" borderId="13" xfId="0" applyFill="1" applyBorder="1" applyAlignment="1">
      <alignment horizontal="left"/>
    </xf>
    <xf numFmtId="166" fontId="0" fillId="2" borderId="0" xfId="0" applyNumberFormat="1" applyFill="1"/>
    <xf numFmtId="2" fontId="0" fillId="2" borderId="0" xfId="0" applyNumberFormat="1" applyFill="1"/>
    <xf numFmtId="0" fontId="0" fillId="9" borderId="0" xfId="0" applyFill="1"/>
    <xf numFmtId="11" fontId="0" fillId="0" borderId="0" xfId="0" applyNumberFormat="1"/>
    <xf numFmtId="0" fontId="0" fillId="3" borderId="13" xfId="0" applyFill="1" applyBorder="1" applyAlignment="1">
      <alignment horizontal="right"/>
    </xf>
    <xf numFmtId="0" fontId="0" fillId="3" borderId="0" xfId="0" applyFill="1" applyAlignment="1">
      <alignment horizontal="right"/>
    </xf>
    <xf numFmtId="0" fontId="0" fillId="3" borderId="18" xfId="0" applyFill="1" applyBorder="1" applyAlignment="1">
      <alignment horizontal="right"/>
    </xf>
    <xf numFmtId="0" fontId="1" fillId="3" borderId="18" xfId="0" applyFont="1" applyFill="1" applyBorder="1" applyAlignment="1">
      <alignment horizontal="right"/>
    </xf>
    <xf numFmtId="0" fontId="0" fillId="3" borderId="15" xfId="0" applyFill="1" applyBorder="1" applyAlignment="1">
      <alignment horizontal="right"/>
    </xf>
    <xf numFmtId="0" fontId="0" fillId="3" borderId="21" xfId="0" applyFill="1" applyBorder="1" applyAlignment="1">
      <alignment horizontal="right"/>
    </xf>
    <xf numFmtId="0" fontId="0" fillId="2" borderId="20" xfId="0" applyFill="1" applyBorder="1"/>
    <xf numFmtId="1" fontId="0" fillId="0" borderId="0" xfId="0" applyNumberFormat="1"/>
    <xf numFmtId="166" fontId="0" fillId="2" borderId="21" xfId="0" applyNumberFormat="1" applyFill="1" applyBorder="1"/>
    <xf numFmtId="0" fontId="0" fillId="11" borderId="4" xfId="0" applyFill="1" applyBorder="1" applyAlignment="1">
      <alignment horizontal="left"/>
    </xf>
    <xf numFmtId="0" fontId="0" fillId="11" borderId="5" xfId="0" applyFill="1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9" borderId="0" xfId="0" applyFill="1" applyAlignment="1">
      <alignment horizontal="right"/>
    </xf>
    <xf numFmtId="2" fontId="0" fillId="3" borderId="0" xfId="0" applyNumberFormat="1" applyFill="1"/>
    <xf numFmtId="0" fontId="0" fillId="3" borderId="21" xfId="0" applyFill="1" applyBorder="1"/>
    <xf numFmtId="0" fontId="0" fillId="9" borderId="13" xfId="0" applyFill="1" applyBorder="1" applyAlignment="1" applyProtection="1">
      <alignment horizontal="right"/>
      <protection locked="0"/>
    </xf>
    <xf numFmtId="165" fontId="0" fillId="0" borderId="0" xfId="0" quotePrefix="1" applyNumberFormat="1"/>
    <xf numFmtId="0" fontId="10" fillId="0" borderId="0" xfId="0" applyFont="1" applyAlignment="1">
      <alignment horizontal="center"/>
    </xf>
    <xf numFmtId="0" fontId="1" fillId="0" borderId="18" xfId="0" applyFont="1" applyBorder="1" applyAlignment="1">
      <alignment horizontal="center"/>
    </xf>
    <xf numFmtId="0" fontId="0" fillId="11" borderId="4" xfId="0" applyFill="1" applyBorder="1"/>
    <xf numFmtId="0" fontId="0" fillId="11" borderId="5" xfId="0" applyFill="1" applyBorder="1"/>
    <xf numFmtId="0" fontId="0" fillId="0" borderId="22" xfId="0" applyBorder="1"/>
    <xf numFmtId="0" fontId="6" fillId="0" borderId="0" xfId="0" applyFont="1"/>
    <xf numFmtId="0" fontId="0" fillId="0" borderId="27" xfId="0" applyBorder="1"/>
    <xf numFmtId="0" fontId="0" fillId="0" borderId="23" xfId="0" applyBorder="1"/>
    <xf numFmtId="165" fontId="0" fillId="0" borderId="7" xfId="0" applyNumberFormat="1" applyBorder="1" applyAlignment="1">
      <alignment horizontal="center"/>
    </xf>
    <xf numFmtId="165" fontId="0" fillId="7" borderId="0" xfId="0" applyNumberFormat="1" applyFill="1"/>
    <xf numFmtId="0" fontId="0" fillId="2" borderId="8" xfId="0" applyFill="1" applyBorder="1"/>
    <xf numFmtId="165" fontId="0" fillId="2" borderId="21" xfId="0" applyNumberFormat="1" applyFill="1" applyBorder="1"/>
    <xf numFmtId="170" fontId="0" fillId="2" borderId="13" xfId="0" applyNumberFormat="1" applyFill="1" applyBorder="1"/>
    <xf numFmtId="167" fontId="0" fillId="2" borderId="13" xfId="0" applyNumberFormat="1" applyFill="1" applyBorder="1"/>
    <xf numFmtId="169" fontId="0" fillId="2" borderId="28" xfId="0" applyNumberFormat="1" applyFill="1" applyBorder="1"/>
    <xf numFmtId="2" fontId="0" fillId="2" borderId="13" xfId="0" applyNumberFormat="1" applyFill="1" applyBorder="1"/>
    <xf numFmtId="0" fontId="1" fillId="2" borderId="0" xfId="0" applyFont="1" applyFill="1" applyAlignment="1">
      <alignment horizontal="right"/>
    </xf>
    <xf numFmtId="0" fontId="2" fillId="2" borderId="0" xfId="0" applyFont="1" applyFill="1" applyAlignment="1">
      <alignment horizontal="left"/>
    </xf>
    <xf numFmtId="0" fontId="0" fillId="9" borderId="13" xfId="0" applyFill="1" applyBorder="1" applyAlignment="1" applyProtection="1">
      <alignment horizontal="center"/>
      <protection locked="0"/>
    </xf>
    <xf numFmtId="0" fontId="0" fillId="9" borderId="13" xfId="0" applyFill="1" applyBorder="1" applyAlignment="1" applyProtection="1">
      <alignment horizontal="left"/>
      <protection locked="0"/>
    </xf>
    <xf numFmtId="0" fontId="2" fillId="9" borderId="13" xfId="0" applyFont="1" applyFill="1" applyBorder="1" applyAlignment="1" applyProtection="1">
      <alignment horizontal="right"/>
      <protection locked="0"/>
    </xf>
    <xf numFmtId="0" fontId="0" fillId="9" borderId="13" xfId="0" applyFill="1" applyBorder="1" applyProtection="1">
      <protection locked="0"/>
    </xf>
    <xf numFmtId="0" fontId="0" fillId="9" borderId="3" xfId="0" applyFill="1" applyBorder="1" applyAlignment="1" applyProtection="1">
      <alignment horizontal="right"/>
      <protection locked="0"/>
    </xf>
    <xf numFmtId="0" fontId="0" fillId="9" borderId="2" xfId="0" applyFill="1" applyBorder="1" applyAlignment="1" applyProtection="1">
      <alignment horizontal="left"/>
      <protection locked="0"/>
    </xf>
    <xf numFmtId="0" fontId="0" fillId="9" borderId="29" xfId="0" applyFill="1" applyBorder="1" applyAlignment="1" applyProtection="1">
      <alignment horizontal="center"/>
      <protection locked="0"/>
    </xf>
    <xf numFmtId="11" fontId="0" fillId="9" borderId="13" xfId="0" applyNumberFormat="1" applyFill="1" applyBorder="1" applyProtection="1">
      <protection locked="0"/>
    </xf>
    <xf numFmtId="0" fontId="0" fillId="9" borderId="28" xfId="0" applyFill="1" applyBorder="1" applyProtection="1">
      <protection locked="0"/>
    </xf>
    <xf numFmtId="0" fontId="0" fillId="9" borderId="28" xfId="0" applyFill="1" applyBorder="1" applyAlignment="1" applyProtection="1">
      <alignment horizontal="left"/>
      <protection locked="0"/>
    </xf>
    <xf numFmtId="0" fontId="2" fillId="4" borderId="13" xfId="0" applyFont="1" applyFill="1" applyBorder="1" applyAlignment="1">
      <alignment horizontal="right"/>
    </xf>
    <xf numFmtId="0" fontId="0" fillId="4" borderId="13" xfId="0" applyFill="1" applyBorder="1" applyAlignment="1">
      <alignment horizontal="left"/>
    </xf>
    <xf numFmtId="165" fontId="0" fillId="9" borderId="13" xfId="0" applyNumberFormat="1" applyFill="1" applyBorder="1" applyAlignment="1" applyProtection="1">
      <alignment horizontal="right"/>
      <protection locked="0"/>
    </xf>
    <xf numFmtId="0" fontId="0" fillId="12" borderId="0" xfId="0" applyFill="1"/>
    <xf numFmtId="0" fontId="0" fillId="13" borderId="0" xfId="0" applyFill="1"/>
    <xf numFmtId="0" fontId="11" fillId="7" borderId="13" xfId="1" applyFont="1" applyFill="1" applyBorder="1" applyAlignment="1" applyProtection="1">
      <alignment horizontal="center"/>
    </xf>
    <xf numFmtId="0" fontId="2" fillId="3" borderId="13" xfId="0" applyFont="1" applyFill="1" applyBorder="1" applyAlignment="1">
      <alignment horizontal="right"/>
    </xf>
    <xf numFmtId="165" fontId="0" fillId="2" borderId="0" xfId="0" applyNumberFormat="1" applyFill="1" applyAlignment="1">
      <alignment horizontal="center"/>
    </xf>
    <xf numFmtId="165" fontId="0" fillId="2" borderId="12" xfId="0" applyNumberFormat="1" applyFill="1" applyBorder="1" applyAlignment="1">
      <alignment horizontal="center"/>
    </xf>
    <xf numFmtId="0" fontId="0" fillId="3" borderId="0" xfId="0" applyFill="1" applyProtection="1">
      <protection locked="0"/>
    </xf>
    <xf numFmtId="0" fontId="0" fillId="4" borderId="0" xfId="0" applyFill="1" applyAlignment="1">
      <alignment horizontal="right"/>
    </xf>
    <xf numFmtId="0" fontId="0" fillId="5" borderId="0" xfId="0" applyFill="1" applyAlignment="1">
      <alignment horizontal="right"/>
    </xf>
    <xf numFmtId="0" fontId="0" fillId="2" borderId="5" xfId="0" applyFill="1" applyBorder="1" applyAlignment="1">
      <alignment horizontal="center"/>
    </xf>
    <xf numFmtId="0" fontId="0" fillId="0" borderId="5" xfId="0" applyBorder="1" applyAlignment="1">
      <alignment horizontal="right"/>
    </xf>
    <xf numFmtId="0" fontId="0" fillId="0" borderId="9" xfId="0" applyBorder="1" applyAlignment="1">
      <alignment horizontal="center"/>
    </xf>
    <xf numFmtId="165" fontId="0" fillId="0" borderId="1" xfId="0" applyNumberFormat="1" applyBorder="1" applyAlignment="1">
      <alignment horizontal="center"/>
    </xf>
    <xf numFmtId="165" fontId="0" fillId="9" borderId="29" xfId="0" applyNumberFormat="1" applyFill="1" applyBorder="1" applyAlignment="1" applyProtection="1">
      <alignment horizontal="center"/>
      <protection locked="0"/>
    </xf>
    <xf numFmtId="164" fontId="0" fillId="9" borderId="13" xfId="0" applyNumberFormat="1" applyFill="1" applyBorder="1" applyAlignment="1" applyProtection="1">
      <alignment horizontal="center"/>
      <protection locked="0"/>
    </xf>
    <xf numFmtId="164" fontId="0" fillId="4" borderId="0" xfId="0" applyNumberFormat="1" applyFill="1"/>
    <xf numFmtId="164" fontId="0" fillId="5" borderId="0" xfId="0" applyNumberFormat="1" applyFill="1"/>
    <xf numFmtId="164" fontId="0" fillId="0" borderId="12" xfId="0" applyNumberFormat="1" applyBorder="1"/>
    <xf numFmtId="0" fontId="2" fillId="13" borderId="0" xfId="0" applyFont="1" applyFill="1"/>
    <xf numFmtId="0" fontId="2" fillId="0" borderId="0" xfId="0" applyFont="1"/>
    <xf numFmtId="0" fontId="9" fillId="0" borderId="0" xfId="1" applyAlignment="1" applyProtection="1"/>
    <xf numFmtId="0" fontId="2" fillId="14" borderId="0" xfId="0" applyFont="1" applyFill="1"/>
    <xf numFmtId="0" fontId="0" fillId="14" borderId="0" xfId="0" applyFill="1"/>
    <xf numFmtId="0" fontId="2" fillId="14" borderId="0" xfId="0" applyFont="1" applyFill="1" applyAlignment="1">
      <alignment horizontal="left"/>
    </xf>
    <xf numFmtId="0" fontId="12" fillId="0" borderId="1" xfId="0" applyFont="1" applyBorder="1" applyAlignment="1">
      <alignment horizontal="right"/>
    </xf>
    <xf numFmtId="0" fontId="0" fillId="0" borderId="0" xfId="0" applyAlignment="1">
      <alignment horizontal="center"/>
    </xf>
    <xf numFmtId="0" fontId="0" fillId="0" borderId="30" xfId="0" applyBorder="1" applyAlignment="1">
      <alignment horizontal="center"/>
    </xf>
    <xf numFmtId="0" fontId="1" fillId="0" borderId="0" xfId="0" applyFont="1" applyAlignment="1">
      <alignment horizontal="center"/>
    </xf>
    <xf numFmtId="0" fontId="2" fillId="6" borderId="3" xfId="0" applyFont="1" applyFill="1" applyBorder="1" applyAlignment="1">
      <alignment horizontal="center"/>
    </xf>
    <xf numFmtId="0" fontId="0" fillId="6" borderId="31" xfId="0" applyFill="1" applyBorder="1" applyAlignment="1">
      <alignment horizontal="center"/>
    </xf>
    <xf numFmtId="0" fontId="0" fillId="6" borderId="2" xfId="0" applyFill="1" applyBorder="1" applyAlignment="1">
      <alignment horizontal="center"/>
    </xf>
    <xf numFmtId="0" fontId="0" fillId="9" borderId="0" xfId="0" applyFill="1" applyAlignment="1">
      <alignment horizontal="right"/>
    </xf>
    <xf numFmtId="0" fontId="0" fillId="0" borderId="0" xfId="0" applyAlignment="1">
      <alignment horizontal="right"/>
    </xf>
    <xf numFmtId="0" fontId="0" fillId="0" borderId="7" xfId="0" applyBorder="1" applyAlignment="1">
      <alignment horizontal="right"/>
    </xf>
    <xf numFmtId="164" fontId="0" fillId="2" borderId="0" xfId="0" applyNumberFormat="1" applyFill="1" applyAlignment="1">
      <alignment horizontal="center"/>
    </xf>
    <xf numFmtId="0" fontId="0" fillId="9" borderId="3" xfId="0" applyFill="1" applyBorder="1" applyAlignment="1" applyProtection="1">
      <alignment horizontal="center"/>
      <protection locked="0"/>
    </xf>
    <xf numFmtId="0" fontId="0" fillId="9" borderId="2" xfId="0" applyFill="1" applyBorder="1" applyAlignment="1" applyProtection="1">
      <alignment horizontal="center"/>
      <protection locked="0"/>
    </xf>
    <xf numFmtId="2" fontId="0" fillId="2" borderId="0" xfId="0" applyNumberFormat="1" applyFill="1" applyAlignment="1">
      <alignment horizontal="center"/>
    </xf>
    <xf numFmtId="168" fontId="0" fillId="2" borderId="0" xfId="0" applyNumberFormat="1" applyFill="1" applyAlignment="1">
      <alignment horizontal="center"/>
    </xf>
    <xf numFmtId="165" fontId="0" fillId="2" borderId="0" xfId="0" applyNumberFormat="1" applyFill="1" applyAlignment="1">
      <alignment horizontal="center"/>
    </xf>
    <xf numFmtId="0" fontId="0" fillId="2" borderId="20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7" xfId="0" applyFill="1" applyBorder="1" applyAlignment="1">
      <alignment horizontal="center"/>
    </xf>
    <xf numFmtId="165" fontId="0" fillId="9" borderId="32" xfId="0" applyNumberFormat="1" applyFill="1" applyBorder="1" applyAlignment="1" applyProtection="1">
      <alignment horizontal="center"/>
      <protection locked="0"/>
    </xf>
    <xf numFmtId="165" fontId="0" fillId="9" borderId="33" xfId="0" applyNumberFormat="1" applyFill="1" applyBorder="1" applyAlignment="1" applyProtection="1">
      <alignment horizontal="center"/>
      <protection locked="0"/>
    </xf>
    <xf numFmtId="165" fontId="0" fillId="2" borderId="21" xfId="0" applyNumberFormat="1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0" fillId="6" borderId="5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0" fillId="12" borderId="8" xfId="0" applyFill="1" applyBorder="1" applyAlignment="1">
      <alignment horizontal="center"/>
    </xf>
    <xf numFmtId="0" fontId="0" fillId="12" borderId="0" xfId="0" applyFill="1" applyAlignment="1">
      <alignment horizontal="center"/>
    </xf>
    <xf numFmtId="0" fontId="0" fillId="6" borderId="8" xfId="0" applyFill="1" applyBorder="1" applyAlignment="1">
      <alignment horizontal="center"/>
    </xf>
    <xf numFmtId="0" fontId="0" fillId="6" borderId="0" xfId="0" applyFill="1" applyAlignment="1">
      <alignment horizontal="center"/>
    </xf>
    <xf numFmtId="0" fontId="0" fillId="0" borderId="8" xfId="0" applyBorder="1" applyAlignment="1">
      <alignment horizontal="center"/>
    </xf>
    <xf numFmtId="0" fontId="0" fillId="0" borderId="1" xfId="0" applyBorder="1" applyAlignment="1">
      <alignment horizontal="center"/>
    </xf>
    <xf numFmtId="164" fontId="0" fillId="9" borderId="3" xfId="0" applyNumberFormat="1" applyFill="1" applyBorder="1" applyAlignment="1" applyProtection="1">
      <alignment horizontal="center"/>
      <protection locked="0"/>
    </xf>
    <xf numFmtId="164" fontId="0" fillId="9" borderId="2" xfId="0" applyNumberFormat="1" applyFill="1" applyBorder="1" applyAlignment="1" applyProtection="1">
      <alignment horizontal="center"/>
      <protection locked="0"/>
    </xf>
    <xf numFmtId="0" fontId="0" fillId="0" borderId="27" xfId="0" applyBorder="1" applyAlignment="1">
      <alignment horizontal="center"/>
    </xf>
    <xf numFmtId="167" fontId="0" fillId="2" borderId="0" xfId="0" applyNumberFormat="1" applyFill="1" applyAlignment="1">
      <alignment horizontal="center"/>
    </xf>
    <xf numFmtId="165" fontId="0" fillId="2" borderId="12" xfId="0" applyNumberFormat="1" applyFill="1" applyBorder="1" applyAlignment="1">
      <alignment horizontal="center"/>
    </xf>
    <xf numFmtId="165" fontId="0" fillId="9" borderId="16" xfId="0" applyNumberFormat="1" applyFill="1" applyBorder="1" applyAlignment="1" applyProtection="1">
      <alignment horizontal="center"/>
      <protection locked="0"/>
    </xf>
    <xf numFmtId="165" fontId="0" fillId="9" borderId="17" xfId="0" applyNumberFormat="1" applyFill="1" applyBorder="1" applyAlignment="1" applyProtection="1">
      <alignment horizontal="center"/>
      <protection locked="0"/>
    </xf>
    <xf numFmtId="165" fontId="0" fillId="0" borderId="5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34" xfId="0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5.xml"/><Relationship Id="rId13" Type="http://schemas.openxmlformats.org/officeDocument/2006/relationships/calcChain" Target="calcChain.xml"/><Relationship Id="rId3" Type="http://schemas.openxmlformats.org/officeDocument/2006/relationships/chartsheet" Target="chartsheets/sheet1.xml"/><Relationship Id="rId7" Type="http://schemas.openxmlformats.org/officeDocument/2006/relationships/worksheet" Target="worksheets/sheet4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3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3.xml"/><Relationship Id="rId10" Type="http://schemas.openxmlformats.org/officeDocument/2006/relationships/styles" Target="styles.xml"/><Relationship Id="rId4" Type="http://schemas.openxmlformats.org/officeDocument/2006/relationships/chartsheet" Target="chartsheets/sheet2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ejectile lab energy vs lab angle</a:t>
            </a:r>
          </a:p>
        </c:rich>
      </c:tx>
      <c:layout>
        <c:manualLayout>
          <c:xMode val="edge"/>
          <c:yMode val="edge"/>
          <c:x val="0.25824204666724349"/>
          <c:y val="4.201678493891967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582441168066901"/>
          <c:y val="0.23529460037790584"/>
          <c:w val="0.75549551894037459"/>
          <c:h val="0.59243819023722721"/>
        </c:manualLayout>
      </c:layout>
      <c:scatterChart>
        <c:scatterStyle val="lineMarker"/>
        <c:varyColors val="0"/>
        <c:ser>
          <c:idx val="0"/>
          <c:order val="0"/>
          <c:tx>
            <c:strRef>
              <c:f>'small plots'!$C$5</c:f>
              <c:strCache>
                <c:ptCount val="1"/>
                <c:pt idx="0">
                  <c:v>energy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'small plots'!$B$6:$B$16</c:f>
              <c:numCache>
                <c:formatCode>General</c:formatCode>
                <c:ptCount val="11"/>
                <c:pt idx="0">
                  <c:v>80</c:v>
                </c:pt>
                <c:pt idx="1">
                  <c:v>81</c:v>
                </c:pt>
                <c:pt idx="2">
                  <c:v>82</c:v>
                </c:pt>
                <c:pt idx="3">
                  <c:v>83</c:v>
                </c:pt>
                <c:pt idx="4">
                  <c:v>84</c:v>
                </c:pt>
                <c:pt idx="5">
                  <c:v>85</c:v>
                </c:pt>
                <c:pt idx="6">
                  <c:v>86</c:v>
                </c:pt>
                <c:pt idx="7">
                  <c:v>87</c:v>
                </c:pt>
                <c:pt idx="8">
                  <c:v>88</c:v>
                </c:pt>
                <c:pt idx="9">
                  <c:v>89</c:v>
                </c:pt>
                <c:pt idx="10">
                  <c:v>90</c:v>
                </c:pt>
              </c:numCache>
            </c:numRef>
          </c:xVal>
          <c:yVal>
            <c:numRef>
              <c:f>'small plots'!$C$6:$C$16</c:f>
              <c:numCache>
                <c:formatCode>0.000</c:formatCode>
                <c:ptCount val="11"/>
                <c:pt idx="0">
                  <c:v>9.4795431136059189</c:v>
                </c:pt>
                <c:pt idx="1">
                  <c:v>9.2027174079370404</c:v>
                </c:pt>
                <c:pt idx="2">
                  <c:v>8.9327545106693531</c:v>
                </c:pt>
                <c:pt idx="3">
                  <c:v>8.669653943096959</c:v>
                </c:pt>
                <c:pt idx="4">
                  <c:v>8.4134034262152753</c:v>
                </c:pt>
                <c:pt idx="5">
                  <c:v>8.1639793149396258</c:v>
                </c:pt>
                <c:pt idx="6">
                  <c:v>7.9213470635866576</c:v>
                </c:pt>
                <c:pt idx="7">
                  <c:v>7.6854617198465185</c:v>
                </c:pt>
                <c:pt idx="8">
                  <c:v>7.4562684442236762</c:v>
                </c:pt>
                <c:pt idx="9">
                  <c:v>7.2337030517234506</c:v>
                </c:pt>
                <c:pt idx="10">
                  <c:v>7.0176925723883761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072-4CCB-9DFB-226E87FB17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87855312"/>
        <c:axId val="1"/>
      </c:scatterChart>
      <c:valAx>
        <c:axId val="4878553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LID4096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LID4096"/>
          </a:p>
        </c:txPr>
        <c:crossAx val="487855312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ID4096"/>
    </a:p>
  </c:txPr>
  <c:printSettings>
    <c:headerFooter alignWithMargins="0"/>
    <c:pageMargins b="1" l="0.75" r="0.75" t="1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Lab energy vs. centre of mass angle</a:t>
            </a:r>
          </a:p>
        </c:rich>
      </c:tx>
      <c:layout>
        <c:manualLayout>
          <c:xMode val="edge"/>
          <c:yMode val="edge"/>
          <c:x val="0.35470526697401739"/>
          <c:y val="2.033906815818052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0661840744570834E-2"/>
          <c:y val="0.12542372881355932"/>
          <c:w val="0.8024819027921406"/>
          <c:h val="0.764406779661017"/>
        </c:manualLayout>
      </c:layout>
      <c:scatterChart>
        <c:scatterStyle val="lineMarker"/>
        <c:varyColors val="0"/>
        <c:ser>
          <c:idx val="0"/>
          <c:order val="0"/>
          <c:tx>
            <c:strRef>
              <c:f>'Plotting Sheet'!$J$5</c:f>
              <c:strCache>
                <c:ptCount val="1"/>
                <c:pt idx="0">
                  <c:v>ejectile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'Plotting Sheet'!$I$6:$I$368</c:f>
              <c:numCache>
                <c:formatCode>0.00</c:formatCode>
                <c:ptCount val="363"/>
                <c:pt idx="0">
                  <c:v>0</c:v>
                </c:pt>
                <c:pt idx="1">
                  <c:v>1.669</c:v>
                </c:pt>
                <c:pt idx="2">
                  <c:v>3.3370000000000002</c:v>
                </c:pt>
                <c:pt idx="3">
                  <c:v>5.0049999999999999</c:v>
                </c:pt>
                <c:pt idx="4">
                  <c:v>6.673</c:v>
                </c:pt>
                <c:pt idx="5">
                  <c:v>8.3409999999999993</c:v>
                </c:pt>
                <c:pt idx="6">
                  <c:v>10.007</c:v>
                </c:pt>
                <c:pt idx="7">
                  <c:v>11.673</c:v>
                </c:pt>
                <c:pt idx="8">
                  <c:v>13.337999999999999</c:v>
                </c:pt>
                <c:pt idx="9">
                  <c:v>15.002000000000001</c:v>
                </c:pt>
                <c:pt idx="10">
                  <c:v>16.664999999999999</c:v>
                </c:pt>
                <c:pt idx="11">
                  <c:v>18.327000000000002</c:v>
                </c:pt>
                <c:pt idx="12">
                  <c:v>19.986999999999998</c:v>
                </c:pt>
                <c:pt idx="13">
                  <c:v>21.645</c:v>
                </c:pt>
                <c:pt idx="14">
                  <c:v>23.302</c:v>
                </c:pt>
                <c:pt idx="15">
                  <c:v>24.957999999999998</c:v>
                </c:pt>
                <c:pt idx="16">
                  <c:v>26.611000000000001</c:v>
                </c:pt>
                <c:pt idx="17">
                  <c:v>28.262</c:v>
                </c:pt>
                <c:pt idx="18">
                  <c:v>29.911000000000001</c:v>
                </c:pt>
                <c:pt idx="19">
                  <c:v>31.556999999999999</c:v>
                </c:pt>
                <c:pt idx="20">
                  <c:v>33.201000000000001</c:v>
                </c:pt>
                <c:pt idx="21">
                  <c:v>34.841999999999999</c:v>
                </c:pt>
                <c:pt idx="22">
                  <c:v>36.481000000000002</c:v>
                </c:pt>
                <c:pt idx="23">
                  <c:v>38.116999999999997</c:v>
                </c:pt>
                <c:pt idx="24">
                  <c:v>39.749000000000002</c:v>
                </c:pt>
                <c:pt idx="25">
                  <c:v>41.378</c:v>
                </c:pt>
                <c:pt idx="26">
                  <c:v>43.003999999999998</c:v>
                </c:pt>
                <c:pt idx="27">
                  <c:v>44.627000000000002</c:v>
                </c:pt>
                <c:pt idx="28">
                  <c:v>46.244999999999997</c:v>
                </c:pt>
                <c:pt idx="29">
                  <c:v>47.86</c:v>
                </c:pt>
                <c:pt idx="30">
                  <c:v>49.470999999999997</c:v>
                </c:pt>
                <c:pt idx="31">
                  <c:v>51.076999999999998</c:v>
                </c:pt>
                <c:pt idx="32">
                  <c:v>52.679000000000002</c:v>
                </c:pt>
                <c:pt idx="33">
                  <c:v>54.277000000000001</c:v>
                </c:pt>
                <c:pt idx="34">
                  <c:v>55.87</c:v>
                </c:pt>
                <c:pt idx="35">
                  <c:v>57.457999999999998</c:v>
                </c:pt>
                <c:pt idx="36">
                  <c:v>59.040999999999997</c:v>
                </c:pt>
                <c:pt idx="37">
                  <c:v>60.619</c:v>
                </c:pt>
                <c:pt idx="38">
                  <c:v>62.192</c:v>
                </c:pt>
                <c:pt idx="39">
                  <c:v>63.759</c:v>
                </c:pt>
                <c:pt idx="40">
                  <c:v>65.319999999999993</c:v>
                </c:pt>
                <c:pt idx="41">
                  <c:v>66.875</c:v>
                </c:pt>
                <c:pt idx="42">
                  <c:v>68.424000000000007</c:v>
                </c:pt>
                <c:pt idx="43">
                  <c:v>69.965999999999994</c:v>
                </c:pt>
                <c:pt idx="44">
                  <c:v>71.501999999999995</c:v>
                </c:pt>
                <c:pt idx="45">
                  <c:v>73.031999999999996</c:v>
                </c:pt>
                <c:pt idx="46">
                  <c:v>74.554000000000002</c:v>
                </c:pt>
                <c:pt idx="47">
                  <c:v>76.069000000000003</c:v>
                </c:pt>
                <c:pt idx="48">
                  <c:v>77.576999999999998</c:v>
                </c:pt>
                <c:pt idx="49">
                  <c:v>79.076999999999998</c:v>
                </c:pt>
                <c:pt idx="50">
                  <c:v>80.569000000000003</c:v>
                </c:pt>
                <c:pt idx="51">
                  <c:v>82.052999999999997</c:v>
                </c:pt>
                <c:pt idx="52">
                  <c:v>83.528999999999996</c:v>
                </c:pt>
                <c:pt idx="53">
                  <c:v>84.995999999999995</c:v>
                </c:pt>
                <c:pt idx="54">
                  <c:v>86.454999999999998</c:v>
                </c:pt>
                <c:pt idx="55">
                  <c:v>87.903999999999996</c:v>
                </c:pt>
                <c:pt idx="56">
                  <c:v>89.344999999999999</c:v>
                </c:pt>
                <c:pt idx="57">
                  <c:v>90.775999999999996</c:v>
                </c:pt>
                <c:pt idx="58">
                  <c:v>92.197000000000003</c:v>
                </c:pt>
                <c:pt idx="59">
                  <c:v>93.608999999999995</c:v>
                </c:pt>
                <c:pt idx="60">
                  <c:v>95.01</c:v>
                </c:pt>
                <c:pt idx="61">
                  <c:v>96.400999999999996</c:v>
                </c:pt>
                <c:pt idx="62">
                  <c:v>97.781000000000006</c:v>
                </c:pt>
                <c:pt idx="63">
                  <c:v>99.15</c:v>
                </c:pt>
                <c:pt idx="64">
                  <c:v>100.508</c:v>
                </c:pt>
                <c:pt idx="65">
                  <c:v>101.855</c:v>
                </c:pt>
                <c:pt idx="66">
                  <c:v>103.191</c:v>
                </c:pt>
                <c:pt idx="67">
                  <c:v>104.514</c:v>
                </c:pt>
                <c:pt idx="68">
                  <c:v>105.82599999999999</c:v>
                </c:pt>
                <c:pt idx="69">
                  <c:v>107.125</c:v>
                </c:pt>
                <c:pt idx="70">
                  <c:v>108.411</c:v>
                </c:pt>
                <c:pt idx="71">
                  <c:v>109.685</c:v>
                </c:pt>
                <c:pt idx="72">
                  <c:v>110.946</c:v>
                </c:pt>
                <c:pt idx="73">
                  <c:v>112.194</c:v>
                </c:pt>
                <c:pt idx="74">
                  <c:v>113.429</c:v>
                </c:pt>
                <c:pt idx="75">
                  <c:v>114.65</c:v>
                </c:pt>
                <c:pt idx="76">
                  <c:v>115.857</c:v>
                </c:pt>
                <c:pt idx="77">
                  <c:v>117.051</c:v>
                </c:pt>
                <c:pt idx="78">
                  <c:v>118.23</c:v>
                </c:pt>
                <c:pt idx="79">
                  <c:v>119.395</c:v>
                </c:pt>
                <c:pt idx="80">
                  <c:v>120.54600000000001</c:v>
                </c:pt>
                <c:pt idx="81">
                  <c:v>121.682</c:v>
                </c:pt>
                <c:pt idx="82">
                  <c:v>122.804</c:v>
                </c:pt>
                <c:pt idx="83">
                  <c:v>123.911</c:v>
                </c:pt>
                <c:pt idx="84">
                  <c:v>125.003</c:v>
                </c:pt>
                <c:pt idx="85">
                  <c:v>126.081</c:v>
                </c:pt>
                <c:pt idx="86">
                  <c:v>127.143</c:v>
                </c:pt>
                <c:pt idx="87">
                  <c:v>128.19</c:v>
                </c:pt>
                <c:pt idx="88">
                  <c:v>129.22200000000001</c:v>
                </c:pt>
                <c:pt idx="89">
                  <c:v>130.239</c:v>
                </c:pt>
                <c:pt idx="90">
                  <c:v>131.24100000000001</c:v>
                </c:pt>
                <c:pt idx="91">
                  <c:v>132.22800000000001</c:v>
                </c:pt>
                <c:pt idx="92">
                  <c:v>133.19999999999999</c:v>
                </c:pt>
                <c:pt idx="93">
                  <c:v>134.15600000000001</c:v>
                </c:pt>
                <c:pt idx="94">
                  <c:v>135.09800000000001</c:v>
                </c:pt>
                <c:pt idx="95">
                  <c:v>136.02500000000001</c:v>
                </c:pt>
                <c:pt idx="96">
                  <c:v>136.93600000000001</c:v>
                </c:pt>
                <c:pt idx="97">
                  <c:v>137.833</c:v>
                </c:pt>
                <c:pt idx="98">
                  <c:v>138.715</c:v>
                </c:pt>
                <c:pt idx="99">
                  <c:v>139.583</c:v>
                </c:pt>
                <c:pt idx="100">
                  <c:v>140.43600000000001</c:v>
                </c:pt>
                <c:pt idx="101">
                  <c:v>141.274</c:v>
                </c:pt>
                <c:pt idx="102">
                  <c:v>142.09899999999999</c:v>
                </c:pt>
                <c:pt idx="103">
                  <c:v>142.90899999999999</c:v>
                </c:pt>
                <c:pt idx="104">
                  <c:v>143.70599999999999</c:v>
                </c:pt>
                <c:pt idx="105">
                  <c:v>144.488</c:v>
                </c:pt>
                <c:pt idx="106">
                  <c:v>145.25800000000001</c:v>
                </c:pt>
                <c:pt idx="107">
                  <c:v>146.01400000000001</c:v>
                </c:pt>
                <c:pt idx="108">
                  <c:v>146.75700000000001</c:v>
                </c:pt>
                <c:pt idx="109">
                  <c:v>147.48599999999999</c:v>
                </c:pt>
                <c:pt idx="110">
                  <c:v>148.20400000000001</c:v>
                </c:pt>
                <c:pt idx="111">
                  <c:v>148.90899999999999</c:v>
                </c:pt>
                <c:pt idx="112">
                  <c:v>149.601</c:v>
                </c:pt>
                <c:pt idx="113">
                  <c:v>150.28200000000001</c:v>
                </c:pt>
                <c:pt idx="114">
                  <c:v>150.95099999999999</c:v>
                </c:pt>
                <c:pt idx="115">
                  <c:v>151.608</c:v>
                </c:pt>
                <c:pt idx="116">
                  <c:v>152.25399999999999</c:v>
                </c:pt>
                <c:pt idx="117">
                  <c:v>152.88900000000001</c:v>
                </c:pt>
                <c:pt idx="118">
                  <c:v>153.51300000000001</c:v>
                </c:pt>
                <c:pt idx="119">
                  <c:v>154.12700000000001</c:v>
                </c:pt>
                <c:pt idx="120">
                  <c:v>154.72999999999999</c:v>
                </c:pt>
                <c:pt idx="121">
                  <c:v>155.32300000000001</c:v>
                </c:pt>
                <c:pt idx="122">
                  <c:v>155.90700000000001</c:v>
                </c:pt>
                <c:pt idx="123">
                  <c:v>156.48099999999999</c:v>
                </c:pt>
                <c:pt idx="124">
                  <c:v>157.04499999999999</c:v>
                </c:pt>
                <c:pt idx="125">
                  <c:v>157.601</c:v>
                </c:pt>
                <c:pt idx="126">
                  <c:v>158.14699999999999</c:v>
                </c:pt>
                <c:pt idx="127">
                  <c:v>158.685</c:v>
                </c:pt>
                <c:pt idx="128">
                  <c:v>159.215</c:v>
                </c:pt>
                <c:pt idx="129">
                  <c:v>159.73699999999999</c:v>
                </c:pt>
                <c:pt idx="130">
                  <c:v>160.25</c:v>
                </c:pt>
                <c:pt idx="131">
                  <c:v>160.756</c:v>
                </c:pt>
                <c:pt idx="132">
                  <c:v>161.255</c:v>
                </c:pt>
                <c:pt idx="133">
                  <c:v>161.74600000000001</c:v>
                </c:pt>
                <c:pt idx="134">
                  <c:v>162.22999999999999</c:v>
                </c:pt>
                <c:pt idx="135">
                  <c:v>162.708</c:v>
                </c:pt>
                <c:pt idx="136">
                  <c:v>163.179</c:v>
                </c:pt>
                <c:pt idx="137">
                  <c:v>163.643</c:v>
                </c:pt>
                <c:pt idx="138">
                  <c:v>164.102</c:v>
                </c:pt>
                <c:pt idx="139">
                  <c:v>164.554</c:v>
                </c:pt>
                <c:pt idx="140">
                  <c:v>165.001</c:v>
                </c:pt>
                <c:pt idx="141">
                  <c:v>165.44200000000001</c:v>
                </c:pt>
                <c:pt idx="142">
                  <c:v>165.87700000000001</c:v>
                </c:pt>
                <c:pt idx="143">
                  <c:v>166.30799999999999</c:v>
                </c:pt>
                <c:pt idx="144">
                  <c:v>166.733</c:v>
                </c:pt>
                <c:pt idx="145">
                  <c:v>167.154</c:v>
                </c:pt>
                <c:pt idx="146">
                  <c:v>167.57</c:v>
                </c:pt>
                <c:pt idx="147">
                  <c:v>167.98099999999999</c:v>
                </c:pt>
                <c:pt idx="148">
                  <c:v>168.38800000000001</c:v>
                </c:pt>
                <c:pt idx="149">
                  <c:v>168.791</c:v>
                </c:pt>
                <c:pt idx="150">
                  <c:v>169.19</c:v>
                </c:pt>
                <c:pt idx="151">
                  <c:v>169.58500000000001</c:v>
                </c:pt>
                <c:pt idx="152">
                  <c:v>169.976</c:v>
                </c:pt>
                <c:pt idx="153">
                  <c:v>170.364</c:v>
                </c:pt>
                <c:pt idx="154">
                  <c:v>170.749</c:v>
                </c:pt>
                <c:pt idx="155">
                  <c:v>171.13</c:v>
                </c:pt>
                <c:pt idx="156">
                  <c:v>171.50800000000001</c:v>
                </c:pt>
                <c:pt idx="157">
                  <c:v>171.88300000000001</c:v>
                </c:pt>
                <c:pt idx="158">
                  <c:v>172.256</c:v>
                </c:pt>
                <c:pt idx="159">
                  <c:v>172.625</c:v>
                </c:pt>
                <c:pt idx="160">
                  <c:v>172.99299999999999</c:v>
                </c:pt>
                <c:pt idx="161">
                  <c:v>173.357</c:v>
                </c:pt>
                <c:pt idx="162">
                  <c:v>173.72</c:v>
                </c:pt>
                <c:pt idx="163">
                  <c:v>174.08</c:v>
                </c:pt>
                <c:pt idx="164">
                  <c:v>174.43899999999999</c:v>
                </c:pt>
                <c:pt idx="165">
                  <c:v>174.79499999999999</c:v>
                </c:pt>
                <c:pt idx="166">
                  <c:v>175.15</c:v>
                </c:pt>
                <c:pt idx="167">
                  <c:v>175.50299999999999</c:v>
                </c:pt>
                <c:pt idx="168">
                  <c:v>175.85499999999999</c:v>
                </c:pt>
                <c:pt idx="169">
                  <c:v>176.20500000000001</c:v>
                </c:pt>
                <c:pt idx="170">
                  <c:v>176.554</c:v>
                </c:pt>
                <c:pt idx="171">
                  <c:v>176.90199999999999</c:v>
                </c:pt>
                <c:pt idx="172">
                  <c:v>177.249</c:v>
                </c:pt>
                <c:pt idx="173">
                  <c:v>177.595</c:v>
                </c:pt>
                <c:pt idx="174">
                  <c:v>177.94</c:v>
                </c:pt>
                <c:pt idx="175">
                  <c:v>178.28399999999999</c:v>
                </c:pt>
                <c:pt idx="176">
                  <c:v>178.62799999999999</c:v>
                </c:pt>
                <c:pt idx="177">
                  <c:v>178.971</c:v>
                </c:pt>
                <c:pt idx="178">
                  <c:v>179.31399999999999</c:v>
                </c:pt>
                <c:pt idx="179">
                  <c:v>179.65700000000001</c:v>
                </c:pt>
                <c:pt idx="180">
                  <c:v>180</c:v>
                </c:pt>
                <c:pt idx="181">
                  <c:v>180</c:v>
                </c:pt>
                <c:pt idx="182">
                  <c:v>180</c:v>
                </c:pt>
                <c:pt idx="183">
                  <c:v>180</c:v>
                </c:pt>
                <c:pt idx="184">
                  <c:v>180</c:v>
                </c:pt>
                <c:pt idx="185">
                  <c:v>180</c:v>
                </c:pt>
                <c:pt idx="186">
                  <c:v>180</c:v>
                </c:pt>
                <c:pt idx="187">
                  <c:v>180</c:v>
                </c:pt>
                <c:pt idx="188">
                  <c:v>180</c:v>
                </c:pt>
                <c:pt idx="189">
                  <c:v>180</c:v>
                </c:pt>
                <c:pt idx="190">
                  <c:v>180</c:v>
                </c:pt>
                <c:pt idx="191">
                  <c:v>180</c:v>
                </c:pt>
                <c:pt idx="192">
                  <c:v>180</c:v>
                </c:pt>
                <c:pt idx="193">
                  <c:v>180</c:v>
                </c:pt>
                <c:pt idx="194">
                  <c:v>180</c:v>
                </c:pt>
                <c:pt idx="195">
                  <c:v>180</c:v>
                </c:pt>
                <c:pt idx="196">
                  <c:v>180</c:v>
                </c:pt>
                <c:pt idx="197">
                  <c:v>180</c:v>
                </c:pt>
                <c:pt idx="198">
                  <c:v>180</c:v>
                </c:pt>
                <c:pt idx="199">
                  <c:v>180</c:v>
                </c:pt>
                <c:pt idx="200">
                  <c:v>180</c:v>
                </c:pt>
                <c:pt idx="201">
                  <c:v>180</c:v>
                </c:pt>
                <c:pt idx="202">
                  <c:v>180</c:v>
                </c:pt>
                <c:pt idx="203">
                  <c:v>180</c:v>
                </c:pt>
                <c:pt idx="204">
                  <c:v>180</c:v>
                </c:pt>
                <c:pt idx="205">
                  <c:v>180</c:v>
                </c:pt>
                <c:pt idx="206">
                  <c:v>180</c:v>
                </c:pt>
                <c:pt idx="207">
                  <c:v>180</c:v>
                </c:pt>
                <c:pt idx="208">
                  <c:v>180</c:v>
                </c:pt>
                <c:pt idx="209">
                  <c:v>180</c:v>
                </c:pt>
                <c:pt idx="210">
                  <c:v>180</c:v>
                </c:pt>
                <c:pt idx="211">
                  <c:v>180</c:v>
                </c:pt>
                <c:pt idx="212">
                  <c:v>180</c:v>
                </c:pt>
                <c:pt idx="213">
                  <c:v>180</c:v>
                </c:pt>
                <c:pt idx="214">
                  <c:v>180</c:v>
                </c:pt>
                <c:pt idx="215">
                  <c:v>180</c:v>
                </c:pt>
                <c:pt idx="216">
                  <c:v>180</c:v>
                </c:pt>
                <c:pt idx="217">
                  <c:v>180</c:v>
                </c:pt>
                <c:pt idx="218">
                  <c:v>180</c:v>
                </c:pt>
                <c:pt idx="219">
                  <c:v>180</c:v>
                </c:pt>
                <c:pt idx="220">
                  <c:v>180</c:v>
                </c:pt>
                <c:pt idx="221">
                  <c:v>180</c:v>
                </c:pt>
                <c:pt idx="222">
                  <c:v>180</c:v>
                </c:pt>
                <c:pt idx="223">
                  <c:v>180</c:v>
                </c:pt>
                <c:pt idx="224">
                  <c:v>180</c:v>
                </c:pt>
                <c:pt idx="225">
                  <c:v>180</c:v>
                </c:pt>
                <c:pt idx="226">
                  <c:v>180</c:v>
                </c:pt>
                <c:pt idx="227">
                  <c:v>180</c:v>
                </c:pt>
                <c:pt idx="228">
                  <c:v>180</c:v>
                </c:pt>
                <c:pt idx="229">
                  <c:v>180</c:v>
                </c:pt>
                <c:pt idx="230">
                  <c:v>180</c:v>
                </c:pt>
                <c:pt idx="231">
                  <c:v>180</c:v>
                </c:pt>
                <c:pt idx="232">
                  <c:v>180</c:v>
                </c:pt>
                <c:pt idx="233">
                  <c:v>180</c:v>
                </c:pt>
                <c:pt idx="234">
                  <c:v>180</c:v>
                </c:pt>
                <c:pt idx="235">
                  <c:v>180</c:v>
                </c:pt>
                <c:pt idx="236">
                  <c:v>180</c:v>
                </c:pt>
                <c:pt idx="237">
                  <c:v>180</c:v>
                </c:pt>
                <c:pt idx="238">
                  <c:v>180</c:v>
                </c:pt>
                <c:pt idx="239">
                  <c:v>180</c:v>
                </c:pt>
                <c:pt idx="240">
                  <c:v>180</c:v>
                </c:pt>
                <c:pt idx="241">
                  <c:v>180</c:v>
                </c:pt>
                <c:pt idx="242">
                  <c:v>180</c:v>
                </c:pt>
                <c:pt idx="243">
                  <c:v>180</c:v>
                </c:pt>
                <c:pt idx="244">
                  <c:v>180</c:v>
                </c:pt>
                <c:pt idx="245">
                  <c:v>180</c:v>
                </c:pt>
                <c:pt idx="246">
                  <c:v>180</c:v>
                </c:pt>
                <c:pt idx="247">
                  <c:v>180</c:v>
                </c:pt>
                <c:pt idx="248">
                  <c:v>180</c:v>
                </c:pt>
                <c:pt idx="249">
                  <c:v>180</c:v>
                </c:pt>
                <c:pt idx="250">
                  <c:v>180</c:v>
                </c:pt>
                <c:pt idx="251">
                  <c:v>180</c:v>
                </c:pt>
                <c:pt idx="252">
                  <c:v>180</c:v>
                </c:pt>
                <c:pt idx="253">
                  <c:v>180</c:v>
                </c:pt>
                <c:pt idx="254">
                  <c:v>180</c:v>
                </c:pt>
                <c:pt idx="255">
                  <c:v>180</c:v>
                </c:pt>
                <c:pt idx="256">
                  <c:v>180</c:v>
                </c:pt>
                <c:pt idx="257">
                  <c:v>180</c:v>
                </c:pt>
                <c:pt idx="258">
                  <c:v>180</c:v>
                </c:pt>
                <c:pt idx="259">
                  <c:v>180</c:v>
                </c:pt>
                <c:pt idx="260">
                  <c:v>180</c:v>
                </c:pt>
                <c:pt idx="261">
                  <c:v>180</c:v>
                </c:pt>
                <c:pt idx="262">
                  <c:v>180</c:v>
                </c:pt>
                <c:pt idx="263">
                  <c:v>180</c:v>
                </c:pt>
                <c:pt idx="264">
                  <c:v>180</c:v>
                </c:pt>
                <c:pt idx="265">
                  <c:v>180</c:v>
                </c:pt>
                <c:pt idx="266">
                  <c:v>180</c:v>
                </c:pt>
                <c:pt idx="267">
                  <c:v>180</c:v>
                </c:pt>
                <c:pt idx="268">
                  <c:v>180</c:v>
                </c:pt>
                <c:pt idx="269">
                  <c:v>180</c:v>
                </c:pt>
                <c:pt idx="270">
                  <c:v>180</c:v>
                </c:pt>
                <c:pt idx="271">
                  <c:v>180</c:v>
                </c:pt>
                <c:pt idx="272">
                  <c:v>180</c:v>
                </c:pt>
                <c:pt idx="273">
                  <c:v>180</c:v>
                </c:pt>
                <c:pt idx="274">
                  <c:v>180</c:v>
                </c:pt>
                <c:pt idx="275">
                  <c:v>180</c:v>
                </c:pt>
                <c:pt idx="276">
                  <c:v>180</c:v>
                </c:pt>
                <c:pt idx="277">
                  <c:v>180</c:v>
                </c:pt>
                <c:pt idx="278">
                  <c:v>180</c:v>
                </c:pt>
                <c:pt idx="279">
                  <c:v>180</c:v>
                </c:pt>
                <c:pt idx="280">
                  <c:v>180</c:v>
                </c:pt>
                <c:pt idx="281">
                  <c:v>180</c:v>
                </c:pt>
                <c:pt idx="282">
                  <c:v>180</c:v>
                </c:pt>
                <c:pt idx="283">
                  <c:v>180</c:v>
                </c:pt>
                <c:pt idx="284">
                  <c:v>180</c:v>
                </c:pt>
                <c:pt idx="285">
                  <c:v>180</c:v>
                </c:pt>
                <c:pt idx="286">
                  <c:v>180</c:v>
                </c:pt>
                <c:pt idx="287">
                  <c:v>180</c:v>
                </c:pt>
                <c:pt idx="288">
                  <c:v>180</c:v>
                </c:pt>
                <c:pt idx="289">
                  <c:v>180</c:v>
                </c:pt>
                <c:pt idx="290">
                  <c:v>180</c:v>
                </c:pt>
                <c:pt idx="291">
                  <c:v>180</c:v>
                </c:pt>
                <c:pt idx="292">
                  <c:v>180</c:v>
                </c:pt>
                <c:pt idx="293">
                  <c:v>180</c:v>
                </c:pt>
                <c:pt idx="294">
                  <c:v>180</c:v>
                </c:pt>
                <c:pt idx="295">
                  <c:v>180</c:v>
                </c:pt>
                <c:pt idx="296">
                  <c:v>180</c:v>
                </c:pt>
                <c:pt idx="297">
                  <c:v>180</c:v>
                </c:pt>
                <c:pt idx="298">
                  <c:v>180</c:v>
                </c:pt>
                <c:pt idx="299">
                  <c:v>180</c:v>
                </c:pt>
                <c:pt idx="300">
                  <c:v>180</c:v>
                </c:pt>
                <c:pt idx="301">
                  <c:v>180</c:v>
                </c:pt>
                <c:pt idx="302">
                  <c:v>180</c:v>
                </c:pt>
                <c:pt idx="303">
                  <c:v>180</c:v>
                </c:pt>
                <c:pt idx="304">
                  <c:v>180</c:v>
                </c:pt>
                <c:pt idx="305">
                  <c:v>180</c:v>
                </c:pt>
                <c:pt idx="306">
                  <c:v>180</c:v>
                </c:pt>
                <c:pt idx="307">
                  <c:v>180</c:v>
                </c:pt>
                <c:pt idx="308">
                  <c:v>180</c:v>
                </c:pt>
                <c:pt idx="309">
                  <c:v>180</c:v>
                </c:pt>
                <c:pt idx="310">
                  <c:v>180</c:v>
                </c:pt>
                <c:pt idx="311">
                  <c:v>180</c:v>
                </c:pt>
                <c:pt idx="312">
                  <c:v>180</c:v>
                </c:pt>
                <c:pt idx="313">
                  <c:v>180</c:v>
                </c:pt>
                <c:pt idx="314">
                  <c:v>180</c:v>
                </c:pt>
                <c:pt idx="315">
                  <c:v>180</c:v>
                </c:pt>
                <c:pt idx="316">
                  <c:v>180</c:v>
                </c:pt>
                <c:pt idx="317">
                  <c:v>180</c:v>
                </c:pt>
                <c:pt idx="318">
                  <c:v>180</c:v>
                </c:pt>
                <c:pt idx="319">
                  <c:v>180</c:v>
                </c:pt>
                <c:pt idx="320">
                  <c:v>180</c:v>
                </c:pt>
                <c:pt idx="321">
                  <c:v>180</c:v>
                </c:pt>
                <c:pt idx="322">
                  <c:v>180</c:v>
                </c:pt>
                <c:pt idx="323">
                  <c:v>180</c:v>
                </c:pt>
                <c:pt idx="324">
                  <c:v>180</c:v>
                </c:pt>
                <c:pt idx="325">
                  <c:v>180</c:v>
                </c:pt>
                <c:pt idx="326">
                  <c:v>180</c:v>
                </c:pt>
                <c:pt idx="327">
                  <c:v>180</c:v>
                </c:pt>
                <c:pt idx="328">
                  <c:v>180</c:v>
                </c:pt>
                <c:pt idx="329">
                  <c:v>180</c:v>
                </c:pt>
                <c:pt idx="330">
                  <c:v>180</c:v>
                </c:pt>
                <c:pt idx="331">
                  <c:v>180</c:v>
                </c:pt>
                <c:pt idx="332">
                  <c:v>180</c:v>
                </c:pt>
                <c:pt idx="333">
                  <c:v>180</c:v>
                </c:pt>
                <c:pt idx="334">
                  <c:v>180</c:v>
                </c:pt>
                <c:pt idx="335">
                  <c:v>180</c:v>
                </c:pt>
                <c:pt idx="336">
                  <c:v>180</c:v>
                </c:pt>
                <c:pt idx="337">
                  <c:v>180</c:v>
                </c:pt>
                <c:pt idx="338">
                  <c:v>180</c:v>
                </c:pt>
                <c:pt idx="339">
                  <c:v>180</c:v>
                </c:pt>
                <c:pt idx="340">
                  <c:v>180</c:v>
                </c:pt>
                <c:pt idx="341">
                  <c:v>180</c:v>
                </c:pt>
                <c:pt idx="342">
                  <c:v>180</c:v>
                </c:pt>
                <c:pt idx="343">
                  <c:v>180</c:v>
                </c:pt>
                <c:pt idx="344">
                  <c:v>180</c:v>
                </c:pt>
                <c:pt idx="345">
                  <c:v>180</c:v>
                </c:pt>
                <c:pt idx="346">
                  <c:v>180</c:v>
                </c:pt>
                <c:pt idx="347">
                  <c:v>180</c:v>
                </c:pt>
                <c:pt idx="348">
                  <c:v>180</c:v>
                </c:pt>
                <c:pt idx="349">
                  <c:v>180</c:v>
                </c:pt>
                <c:pt idx="350">
                  <c:v>180</c:v>
                </c:pt>
                <c:pt idx="351">
                  <c:v>180</c:v>
                </c:pt>
                <c:pt idx="352">
                  <c:v>180</c:v>
                </c:pt>
                <c:pt idx="353">
                  <c:v>180</c:v>
                </c:pt>
                <c:pt idx="354">
                  <c:v>180</c:v>
                </c:pt>
                <c:pt idx="355">
                  <c:v>180</c:v>
                </c:pt>
                <c:pt idx="356">
                  <c:v>180</c:v>
                </c:pt>
                <c:pt idx="357">
                  <c:v>180</c:v>
                </c:pt>
                <c:pt idx="358">
                  <c:v>180</c:v>
                </c:pt>
                <c:pt idx="359">
                  <c:v>180</c:v>
                </c:pt>
                <c:pt idx="360">
                  <c:v>180</c:v>
                </c:pt>
                <c:pt idx="361">
                  <c:v>180</c:v>
                </c:pt>
                <c:pt idx="362">
                  <c:v>180</c:v>
                </c:pt>
              </c:numCache>
            </c:numRef>
          </c:xVal>
          <c:yVal>
            <c:numRef>
              <c:f>'Plotting Sheet'!$J$6:$J$368</c:f>
              <c:numCache>
                <c:formatCode>0.0</c:formatCode>
                <c:ptCount val="363"/>
                <c:pt idx="0">
                  <c:v>34.069047750008352</c:v>
                </c:pt>
                <c:pt idx="1">
                  <c:v>34.062134433932776</c:v>
                </c:pt>
                <c:pt idx="2">
                  <c:v>34.04140245328707</c:v>
                </c:pt>
                <c:pt idx="3">
                  <c:v>34.006875698529299</c:v>
                </c:pt>
                <c:pt idx="4">
                  <c:v>33.958593946162736</c:v>
                </c:pt>
                <c:pt idx="5">
                  <c:v>33.896612797413468</c:v>
                </c:pt>
                <c:pt idx="6">
                  <c:v>33.821003592517918</c:v>
                </c:pt>
                <c:pt idx="7">
                  <c:v>33.731853300755326</c:v>
                </c:pt>
                <c:pt idx="8">
                  <c:v>33.62926438640077</c:v>
                </c:pt>
                <c:pt idx="9">
                  <c:v>33.513354650814648</c:v>
                </c:pt>
                <c:pt idx="10">
                  <c:v>33.384257050915217</c:v>
                </c:pt>
                <c:pt idx="11">
                  <c:v>33.242119494324989</c:v>
                </c:pt>
                <c:pt idx="12">
                  <c:v>33.087104611513041</c:v>
                </c:pt>
                <c:pt idx="13">
                  <c:v>32.919389505290361</c:v>
                </c:pt>
                <c:pt idx="14">
                  <c:v>32.73916547805046</c:v>
                </c:pt>
                <c:pt idx="15">
                  <c:v>32.54663773718282</c:v>
                </c:pt>
                <c:pt idx="16">
                  <c:v>32.342025079110982</c:v>
                </c:pt>
                <c:pt idx="17">
                  <c:v>32.125559552446624</c:v>
                </c:pt>
                <c:pt idx="18">
                  <c:v>31.897486100774533</c:v>
                </c:pt>
                <c:pt idx="19">
                  <c:v>31.658062185613112</c:v>
                </c:pt>
                <c:pt idx="20">
                  <c:v>31.407557390121191</c:v>
                </c:pt>
                <c:pt idx="21">
                  <c:v>31.14625300415177</c:v>
                </c:pt>
                <c:pt idx="22">
                  <c:v>30.874441591267438</c:v>
                </c:pt>
                <c:pt idx="23">
                  <c:v>30.592426538368933</c:v>
                </c:pt>
                <c:pt idx="24">
                  <c:v>30.300521588596762</c:v>
                </c:pt>
                <c:pt idx="25">
                  <c:v>29.999050358196929</c:v>
                </c:pt>
                <c:pt idx="26">
                  <c:v>29.688345838051763</c:v>
                </c:pt>
                <c:pt idx="27">
                  <c:v>29.368749880604682</c:v>
                </c:pt>
                <c:pt idx="28">
                  <c:v>29.040612672915859</c:v>
                </c:pt>
                <c:pt idx="29">
                  <c:v>28.704292196607899</c:v>
                </c:pt>
                <c:pt idx="30">
                  <c:v>28.360153675475406</c:v>
                </c:pt>
                <c:pt idx="31">
                  <c:v>28.008569011543965</c:v>
                </c:pt>
                <c:pt idx="32">
                  <c:v>27.649916210381907</c:v>
                </c:pt>
                <c:pt idx="33">
                  <c:v>27.284578796481298</c:v>
                </c:pt>
                <c:pt idx="34">
                  <c:v>26.912945219535644</c:v>
                </c:pt>
                <c:pt idx="35">
                  <c:v>26.535408252461295</c:v>
                </c:pt>
                <c:pt idx="36">
                  <c:v>26.152364382016955</c:v>
                </c:pt>
                <c:pt idx="37">
                  <c:v>25.76421319289458</c:v>
                </c:pt>
                <c:pt idx="38">
                  <c:v>25.371356746167482</c:v>
                </c:pt>
                <c:pt idx="39">
                  <c:v>24.974198952999853</c:v>
                </c:pt>
                <c:pt idx="40">
                  <c:v>24.57314494453702</c:v>
                </c:pt>
                <c:pt idx="41">
                  <c:v>24.168600438909639</c:v>
                </c:pt>
                <c:pt idx="42">
                  <c:v>23.760971106317424</c:v>
                </c:pt>
                <c:pt idx="43">
                  <c:v>23.350661933162346</c:v>
                </c:pt>
                <c:pt idx="44">
                  <c:v>22.938076586240985</c:v>
                </c:pt>
                <c:pt idx="45">
                  <c:v>22.523616778015274</c:v>
                </c:pt>
                <c:pt idx="46">
                  <c:v>22.107681634024612</c:v>
                </c:pt>
                <c:pt idx="47">
                  <c:v>21.69066706351845</c:v>
                </c:pt>
                <c:pt idx="48">
                  <c:v>21.272965134429224</c:v>
                </c:pt>
                <c:pt idx="49">
                  <c:v>20.854963453837051</c:v>
                </c:pt>
                <c:pt idx="50">
                  <c:v>20.437044555115513</c:v>
                </c:pt>
                <c:pt idx="51">
                  <c:v>20.019585292988285</c:v>
                </c:pt>
                <c:pt idx="52">
                  <c:v>19.602956247764162</c:v>
                </c:pt>
                <c:pt idx="53">
                  <c:v>19.18752114006957</c:v>
                </c:pt>
                <c:pt idx="54">
                  <c:v>18.773636257430866</c:v>
                </c:pt>
                <c:pt idx="55">
                  <c:v>18.361649894116287</c:v>
                </c:pt>
                <c:pt idx="56">
                  <c:v>17.951901805684567</c:v>
                </c:pt>
                <c:pt idx="57">
                  <c:v>17.544722679737223</c:v>
                </c:pt>
                <c:pt idx="58">
                  <c:v>17.140433624413536</c:v>
                </c:pt>
                <c:pt idx="59">
                  <c:v>16.739345676209435</c:v>
                </c:pt>
                <c:pt idx="60">
                  <c:v>16.341759328739624</c:v>
                </c:pt>
                <c:pt idx="61">
                  <c:v>15.947964084092343</c:v>
                </c:pt>
                <c:pt idx="62">
                  <c:v>15.558238028459145</c:v>
                </c:pt>
                <c:pt idx="63">
                  <c:v>15.172847433726492</c:v>
                </c:pt>
                <c:pt idx="64">
                  <c:v>14.79204638674349</c:v>
                </c:pt>
                <c:pt idx="65">
                  <c:v>14.416076447955525</c:v>
                </c:pt>
                <c:pt idx="66">
                  <c:v>14.045166341092409</c:v>
                </c:pt>
                <c:pt idx="67">
                  <c:v>13.679531675561234</c:v>
                </c:pt>
                <c:pt idx="68">
                  <c:v>13.319374703138736</c:v>
                </c:pt>
                <c:pt idx="69">
                  <c:v>12.964884110502238</c:v>
                </c:pt>
                <c:pt idx="70">
                  <c:v>12.616234849036426</c:v>
                </c:pt>
                <c:pt idx="71">
                  <c:v>12.273588003249653</c:v>
                </c:pt>
                <c:pt idx="72">
                  <c:v>11.937090698999425</c:v>
                </c:pt>
                <c:pt idx="73">
                  <c:v>11.6068760525641</c:v>
                </c:pt>
                <c:pt idx="74">
                  <c:v>11.283063161423637</c:v>
                </c:pt>
                <c:pt idx="75">
                  <c:v>10.965757137404713</c:v>
                </c:pt>
                <c:pt idx="76">
                  <c:v>10.655049182614043</c:v>
                </c:pt>
                <c:pt idx="77">
                  <c:v>10.351016708342891</c:v>
                </c:pt>
                <c:pt idx="78">
                  <c:v>10.05372349684942</c:v>
                </c:pt>
                <c:pt idx="79">
                  <c:v>9.7632199056444513</c:v>
                </c:pt>
                <c:pt idx="80">
                  <c:v>9.4795431136059189</c:v>
                </c:pt>
                <c:pt idx="81">
                  <c:v>9.2027174079370404</c:v>
                </c:pt>
                <c:pt idx="82">
                  <c:v>8.9327545106693531</c:v>
                </c:pt>
                <c:pt idx="83">
                  <c:v>8.669653943096959</c:v>
                </c:pt>
                <c:pt idx="84">
                  <c:v>8.4134034262152753</c:v>
                </c:pt>
                <c:pt idx="85">
                  <c:v>8.1639793149396258</c:v>
                </c:pt>
                <c:pt idx="86">
                  <c:v>7.9213470635866576</c:v>
                </c:pt>
                <c:pt idx="87">
                  <c:v>7.6854617198465185</c:v>
                </c:pt>
                <c:pt idx="88">
                  <c:v>7.4562684442236762</c:v>
                </c:pt>
                <c:pt idx="89">
                  <c:v>7.2337030517234506</c:v>
                </c:pt>
                <c:pt idx="90">
                  <c:v>7.0176925723883761</c:v>
                </c:pt>
                <c:pt idx="91">
                  <c:v>6.8081558271471145</c:v>
                </c:pt>
                <c:pt idx="92">
                  <c:v>6.6050040153580367</c:v>
                </c:pt>
                <c:pt idx="93">
                  <c:v>6.408141310368868</c:v>
                </c:pt>
                <c:pt idx="94">
                  <c:v>6.2174654594192544</c:v>
                </c:pt>
                <c:pt idx="95">
                  <c:v>6.0328683842491539</c:v>
                </c:pt>
                <c:pt idx="96">
                  <c:v>5.8542367788616261</c:v>
                </c:pt>
                <c:pt idx="97">
                  <c:v>5.6814527010138907</c:v>
                </c:pt>
                <c:pt idx="98">
                  <c:v>5.5143941541772667</c:v>
                </c:pt>
                <c:pt idx="99">
                  <c:v>5.3529356569038216</c:v>
                </c:pt>
                <c:pt idx="100">
                  <c:v>5.1969487967701795</c:v>
                </c:pt>
                <c:pt idx="101">
                  <c:v>5.0463027663240849</c:v>
                </c:pt>
                <c:pt idx="102">
                  <c:v>4.9008648787380373</c:v>
                </c:pt>
                <c:pt idx="103">
                  <c:v>4.7605010611619525</c:v>
                </c:pt>
                <c:pt idx="104">
                  <c:v>4.6250763240742936</c:v>
                </c:pt>
                <c:pt idx="105">
                  <c:v>4.4944552052300351</c:v>
                </c:pt>
                <c:pt idx="106">
                  <c:v>4.3685021871135694</c:v>
                </c:pt>
                <c:pt idx="107">
                  <c:v>4.2470820870992352</c:v>
                </c:pt>
                <c:pt idx="108">
                  <c:v>4.1300604198108344</c:v>
                </c:pt>
                <c:pt idx="109">
                  <c:v>4.0173037314462485</c:v>
                </c:pt>
                <c:pt idx="110">
                  <c:v>3.9086799060878046</c:v>
                </c:pt>
                <c:pt idx="111">
                  <c:v>3.8040584442566518</c:v>
                </c:pt>
                <c:pt idx="112">
                  <c:v>3.7033107141799655</c:v>
                </c:pt>
                <c:pt idx="113">
                  <c:v>3.6063101764376109</c:v>
                </c:pt>
                <c:pt idx="114">
                  <c:v>3.5129325828120801</c:v>
                </c:pt>
                <c:pt idx="115">
                  <c:v>3.4230561503155874</c:v>
                </c:pt>
                <c:pt idx="116">
                  <c:v>3.3365617114812056</c:v>
                </c:pt>
                <c:pt idx="117">
                  <c:v>3.2533328421030974</c:v>
                </c:pt>
                <c:pt idx="118">
                  <c:v>3.1732559676801091</c:v>
                </c:pt>
                <c:pt idx="119">
                  <c:v>3.0962204498718084</c:v>
                </c:pt>
                <c:pt idx="120">
                  <c:v>3.0221186543042036</c:v>
                </c:pt>
                <c:pt idx="121">
                  <c:v>2.9508460010815374</c:v>
                </c:pt>
                <c:pt idx="122">
                  <c:v>2.8823009993553659</c:v>
                </c:pt>
                <c:pt idx="123">
                  <c:v>2.8163852672875103</c:v>
                </c:pt>
                <c:pt idx="124">
                  <c:v>2.7530035387197342</c:v>
                </c:pt>
                <c:pt idx="125">
                  <c:v>2.692063657821075</c:v>
                </c:pt>
                <c:pt idx="126">
                  <c:v>2.633476562938962</c:v>
                </c:pt>
                <c:pt idx="127">
                  <c:v>2.5771562608325027</c:v>
                </c:pt>
                <c:pt idx="128">
                  <c:v>2.523019792400035</c:v>
                </c:pt>
                <c:pt idx="129">
                  <c:v>2.4709871909588532</c:v>
                </c:pt>
                <c:pt idx="130">
                  <c:v>2.4209814340678775</c:v>
                </c:pt>
                <c:pt idx="131">
                  <c:v>2.3729283898188069</c:v>
                </c:pt>
                <c:pt idx="132">
                  <c:v>2.3267567584549984</c:v>
                </c:pt>
                <c:pt idx="133">
                  <c:v>2.2823980101118604</c:v>
                </c:pt>
                <c:pt idx="134">
                  <c:v>2.2397863194106451</c:v>
                </c:pt>
                <c:pt idx="135">
                  <c:v>2.1988584975706011</c:v>
                </c:pt>
                <c:pt idx="136">
                  <c:v>2.159553922647131</c:v>
                </c:pt>
                <c:pt idx="137">
                  <c:v>2.1218144684464786</c:v>
                </c:pt>
                <c:pt idx="138">
                  <c:v>2.0855844326082704</c:v>
                </c:pt>
                <c:pt idx="139">
                  <c:v>2.0508104643005418</c:v>
                </c:pt>
                <c:pt idx="140">
                  <c:v>2.0174414919185151</c:v>
                </c:pt>
                <c:pt idx="141">
                  <c:v>1.9854286511379575</c:v>
                </c:pt>
                <c:pt idx="142">
                  <c:v>1.9547252136262092</c:v>
                </c:pt>
                <c:pt idx="143">
                  <c:v>1.9252865166781197</c:v>
                </c:pt>
                <c:pt idx="144">
                  <c:v>1.8970698940099413</c:v>
                </c:pt>
                <c:pt idx="145">
                  <c:v>1.8700346079065027</c:v>
                </c:pt>
                <c:pt idx="146">
                  <c:v>1.8441417828919691</c:v>
                </c:pt>
                <c:pt idx="147">
                  <c:v>1.8193543410644764</c:v>
                </c:pt>
                <c:pt idx="148">
                  <c:v>1.7956369392117904</c:v>
                </c:pt>
                <c:pt idx="149">
                  <c:v>1.7729559078034651</c:v>
                </c:pt>
                <c:pt idx="150">
                  <c:v>1.7512791919349568</c:v>
                </c:pt>
                <c:pt idx="151">
                  <c:v>1.7305762942801881</c:v>
                </c:pt>
                <c:pt idx="152">
                  <c:v>1.7108182200988342</c:v>
                </c:pt>
                <c:pt idx="153">
                  <c:v>1.6919774243235615</c:v>
                </c:pt>
                <c:pt idx="154">
                  <c:v>1.6740277607488878</c:v>
                </c:pt>
                <c:pt idx="155">
                  <c:v>1.6569444333264687</c:v>
                </c:pt>
                <c:pt idx="156">
                  <c:v>1.6407039495661773</c:v>
                </c:pt>
                <c:pt idx="157">
                  <c:v>1.6252840760346419</c:v>
                </c:pt>
                <c:pt idx="158">
                  <c:v>1.6106637959381107</c:v>
                </c:pt>
                <c:pt idx="159">
                  <c:v>1.5968232687654595</c:v>
                </c:pt>
                <c:pt idx="160">
                  <c:v>1.5837437919709176</c:v>
                </c:pt>
                <c:pt idx="161">
                  <c:v>1.5714077646689915</c:v>
                </c:pt>
                <c:pt idx="162">
                  <c:v>1.5597986533080306</c:v>
                </c:pt>
                <c:pt idx="163">
                  <c:v>1.5489009592947074</c:v>
                </c:pt>
                <c:pt idx="164">
                  <c:v>1.5387001885341838</c:v>
                </c:pt>
                <c:pt idx="165">
                  <c:v>1.5291828228526112</c:v>
                </c:pt>
                <c:pt idx="166">
                  <c:v>1.5203362932677797</c:v>
                </c:pt>
                <c:pt idx="167">
                  <c:v>1.5121489550743523</c:v>
                </c:pt>
                <c:pt idx="168">
                  <c:v>1.5046100647117933</c:v>
                </c:pt>
                <c:pt idx="169">
                  <c:v>1.4977097583791361</c:v>
                </c:pt>
                <c:pt idx="170">
                  <c:v>1.4914390323719928</c:v>
                </c:pt>
                <c:pt idx="171">
                  <c:v>1.4857897251038665</c:v>
                </c:pt>
                <c:pt idx="172">
                  <c:v>1.4807545007932155</c:v>
                </c:pt>
                <c:pt idx="173">
                  <c:v>1.4763268347820813</c:v>
                </c:pt>
                <c:pt idx="174">
                  <c:v>1.472501000468563</c:v>
                </c:pt>
                <c:pt idx="175">
                  <c:v>1.4692720578283323</c:v>
                </c:pt>
                <c:pt idx="176">
                  <c:v>1.4666358435060098</c:v>
                </c:pt>
                <c:pt idx="177">
                  <c:v>1.4645889624603543</c:v>
                </c:pt>
                <c:pt idx="178">
                  <c:v>1.4631287811495042</c:v>
                </c:pt>
                <c:pt idx="179">
                  <c:v>1.4622534222412649</c:v>
                </c:pt>
                <c:pt idx="180">
                  <c:v>1.4619617608428117</c:v>
                </c:pt>
                <c:pt idx="181">
                  <c:v>1.4619617608428117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389-49F4-859D-BB273400D5E6}"/>
            </c:ext>
          </c:extLst>
        </c:ser>
        <c:ser>
          <c:idx val="1"/>
          <c:order val="1"/>
          <c:tx>
            <c:strRef>
              <c:f>'Plotting Sheet'!$K$5</c:f>
              <c:strCache>
                <c:ptCount val="1"/>
                <c:pt idx="0">
                  <c:v>recoil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'Plotting Sheet'!$I$6:$I$368</c:f>
              <c:numCache>
                <c:formatCode>0.00</c:formatCode>
                <c:ptCount val="363"/>
                <c:pt idx="0">
                  <c:v>0</c:v>
                </c:pt>
                <c:pt idx="1">
                  <c:v>1.669</c:v>
                </c:pt>
                <c:pt idx="2">
                  <c:v>3.3370000000000002</c:v>
                </c:pt>
                <c:pt idx="3">
                  <c:v>5.0049999999999999</c:v>
                </c:pt>
                <c:pt idx="4">
                  <c:v>6.673</c:v>
                </c:pt>
                <c:pt idx="5">
                  <c:v>8.3409999999999993</c:v>
                </c:pt>
                <c:pt idx="6">
                  <c:v>10.007</c:v>
                </c:pt>
                <c:pt idx="7">
                  <c:v>11.673</c:v>
                </c:pt>
                <c:pt idx="8">
                  <c:v>13.337999999999999</c:v>
                </c:pt>
                <c:pt idx="9">
                  <c:v>15.002000000000001</c:v>
                </c:pt>
                <c:pt idx="10">
                  <c:v>16.664999999999999</c:v>
                </c:pt>
                <c:pt idx="11">
                  <c:v>18.327000000000002</c:v>
                </c:pt>
                <c:pt idx="12">
                  <c:v>19.986999999999998</c:v>
                </c:pt>
                <c:pt idx="13">
                  <c:v>21.645</c:v>
                </c:pt>
                <c:pt idx="14">
                  <c:v>23.302</c:v>
                </c:pt>
                <c:pt idx="15">
                  <c:v>24.957999999999998</c:v>
                </c:pt>
                <c:pt idx="16">
                  <c:v>26.611000000000001</c:v>
                </c:pt>
                <c:pt idx="17">
                  <c:v>28.262</c:v>
                </c:pt>
                <c:pt idx="18">
                  <c:v>29.911000000000001</c:v>
                </c:pt>
                <c:pt idx="19">
                  <c:v>31.556999999999999</c:v>
                </c:pt>
                <c:pt idx="20">
                  <c:v>33.201000000000001</c:v>
                </c:pt>
                <c:pt idx="21">
                  <c:v>34.841999999999999</c:v>
                </c:pt>
                <c:pt idx="22">
                  <c:v>36.481000000000002</c:v>
                </c:pt>
                <c:pt idx="23">
                  <c:v>38.116999999999997</c:v>
                </c:pt>
                <c:pt idx="24">
                  <c:v>39.749000000000002</c:v>
                </c:pt>
                <c:pt idx="25">
                  <c:v>41.378</c:v>
                </c:pt>
                <c:pt idx="26">
                  <c:v>43.003999999999998</c:v>
                </c:pt>
                <c:pt idx="27">
                  <c:v>44.627000000000002</c:v>
                </c:pt>
                <c:pt idx="28">
                  <c:v>46.244999999999997</c:v>
                </c:pt>
                <c:pt idx="29">
                  <c:v>47.86</c:v>
                </c:pt>
                <c:pt idx="30">
                  <c:v>49.470999999999997</c:v>
                </c:pt>
                <c:pt idx="31">
                  <c:v>51.076999999999998</c:v>
                </c:pt>
                <c:pt idx="32">
                  <c:v>52.679000000000002</c:v>
                </c:pt>
                <c:pt idx="33">
                  <c:v>54.277000000000001</c:v>
                </c:pt>
                <c:pt idx="34">
                  <c:v>55.87</c:v>
                </c:pt>
                <c:pt idx="35">
                  <c:v>57.457999999999998</c:v>
                </c:pt>
                <c:pt idx="36">
                  <c:v>59.040999999999997</c:v>
                </c:pt>
                <c:pt idx="37">
                  <c:v>60.619</c:v>
                </c:pt>
                <c:pt idx="38">
                  <c:v>62.192</c:v>
                </c:pt>
                <c:pt idx="39">
                  <c:v>63.759</c:v>
                </c:pt>
                <c:pt idx="40">
                  <c:v>65.319999999999993</c:v>
                </c:pt>
                <c:pt idx="41">
                  <c:v>66.875</c:v>
                </c:pt>
                <c:pt idx="42">
                  <c:v>68.424000000000007</c:v>
                </c:pt>
                <c:pt idx="43">
                  <c:v>69.965999999999994</c:v>
                </c:pt>
                <c:pt idx="44">
                  <c:v>71.501999999999995</c:v>
                </c:pt>
                <c:pt idx="45">
                  <c:v>73.031999999999996</c:v>
                </c:pt>
                <c:pt idx="46">
                  <c:v>74.554000000000002</c:v>
                </c:pt>
                <c:pt idx="47">
                  <c:v>76.069000000000003</c:v>
                </c:pt>
                <c:pt idx="48">
                  <c:v>77.576999999999998</c:v>
                </c:pt>
                <c:pt idx="49">
                  <c:v>79.076999999999998</c:v>
                </c:pt>
                <c:pt idx="50">
                  <c:v>80.569000000000003</c:v>
                </c:pt>
                <c:pt idx="51">
                  <c:v>82.052999999999997</c:v>
                </c:pt>
                <c:pt idx="52">
                  <c:v>83.528999999999996</c:v>
                </c:pt>
                <c:pt idx="53">
                  <c:v>84.995999999999995</c:v>
                </c:pt>
                <c:pt idx="54">
                  <c:v>86.454999999999998</c:v>
                </c:pt>
                <c:pt idx="55">
                  <c:v>87.903999999999996</c:v>
                </c:pt>
                <c:pt idx="56">
                  <c:v>89.344999999999999</c:v>
                </c:pt>
                <c:pt idx="57">
                  <c:v>90.775999999999996</c:v>
                </c:pt>
                <c:pt idx="58">
                  <c:v>92.197000000000003</c:v>
                </c:pt>
                <c:pt idx="59">
                  <c:v>93.608999999999995</c:v>
                </c:pt>
                <c:pt idx="60">
                  <c:v>95.01</c:v>
                </c:pt>
                <c:pt idx="61">
                  <c:v>96.400999999999996</c:v>
                </c:pt>
                <c:pt idx="62">
                  <c:v>97.781000000000006</c:v>
                </c:pt>
                <c:pt idx="63">
                  <c:v>99.15</c:v>
                </c:pt>
                <c:pt idx="64">
                  <c:v>100.508</c:v>
                </c:pt>
                <c:pt idx="65">
                  <c:v>101.855</c:v>
                </c:pt>
                <c:pt idx="66">
                  <c:v>103.191</c:v>
                </c:pt>
                <c:pt idx="67">
                  <c:v>104.514</c:v>
                </c:pt>
                <c:pt idx="68">
                  <c:v>105.82599999999999</c:v>
                </c:pt>
                <c:pt idx="69">
                  <c:v>107.125</c:v>
                </c:pt>
                <c:pt idx="70">
                  <c:v>108.411</c:v>
                </c:pt>
                <c:pt idx="71">
                  <c:v>109.685</c:v>
                </c:pt>
                <c:pt idx="72">
                  <c:v>110.946</c:v>
                </c:pt>
                <c:pt idx="73">
                  <c:v>112.194</c:v>
                </c:pt>
                <c:pt idx="74">
                  <c:v>113.429</c:v>
                </c:pt>
                <c:pt idx="75">
                  <c:v>114.65</c:v>
                </c:pt>
                <c:pt idx="76">
                  <c:v>115.857</c:v>
                </c:pt>
                <c:pt idx="77">
                  <c:v>117.051</c:v>
                </c:pt>
                <c:pt idx="78">
                  <c:v>118.23</c:v>
                </c:pt>
                <c:pt idx="79">
                  <c:v>119.395</c:v>
                </c:pt>
                <c:pt idx="80">
                  <c:v>120.54600000000001</c:v>
                </c:pt>
                <c:pt idx="81">
                  <c:v>121.682</c:v>
                </c:pt>
                <c:pt idx="82">
                  <c:v>122.804</c:v>
                </c:pt>
                <c:pt idx="83">
                  <c:v>123.911</c:v>
                </c:pt>
                <c:pt idx="84">
                  <c:v>125.003</c:v>
                </c:pt>
                <c:pt idx="85">
                  <c:v>126.081</c:v>
                </c:pt>
                <c:pt idx="86">
                  <c:v>127.143</c:v>
                </c:pt>
                <c:pt idx="87">
                  <c:v>128.19</c:v>
                </c:pt>
                <c:pt idx="88">
                  <c:v>129.22200000000001</c:v>
                </c:pt>
                <c:pt idx="89">
                  <c:v>130.239</c:v>
                </c:pt>
                <c:pt idx="90">
                  <c:v>131.24100000000001</c:v>
                </c:pt>
                <c:pt idx="91">
                  <c:v>132.22800000000001</c:v>
                </c:pt>
                <c:pt idx="92">
                  <c:v>133.19999999999999</c:v>
                </c:pt>
                <c:pt idx="93">
                  <c:v>134.15600000000001</c:v>
                </c:pt>
                <c:pt idx="94">
                  <c:v>135.09800000000001</c:v>
                </c:pt>
                <c:pt idx="95">
                  <c:v>136.02500000000001</c:v>
                </c:pt>
                <c:pt idx="96">
                  <c:v>136.93600000000001</c:v>
                </c:pt>
                <c:pt idx="97">
                  <c:v>137.833</c:v>
                </c:pt>
                <c:pt idx="98">
                  <c:v>138.715</c:v>
                </c:pt>
                <c:pt idx="99">
                  <c:v>139.583</c:v>
                </c:pt>
                <c:pt idx="100">
                  <c:v>140.43600000000001</c:v>
                </c:pt>
                <c:pt idx="101">
                  <c:v>141.274</c:v>
                </c:pt>
                <c:pt idx="102">
                  <c:v>142.09899999999999</c:v>
                </c:pt>
                <c:pt idx="103">
                  <c:v>142.90899999999999</c:v>
                </c:pt>
                <c:pt idx="104">
                  <c:v>143.70599999999999</c:v>
                </c:pt>
                <c:pt idx="105">
                  <c:v>144.488</c:v>
                </c:pt>
                <c:pt idx="106">
                  <c:v>145.25800000000001</c:v>
                </c:pt>
                <c:pt idx="107">
                  <c:v>146.01400000000001</c:v>
                </c:pt>
                <c:pt idx="108">
                  <c:v>146.75700000000001</c:v>
                </c:pt>
                <c:pt idx="109">
                  <c:v>147.48599999999999</c:v>
                </c:pt>
                <c:pt idx="110">
                  <c:v>148.20400000000001</c:v>
                </c:pt>
                <c:pt idx="111">
                  <c:v>148.90899999999999</c:v>
                </c:pt>
                <c:pt idx="112">
                  <c:v>149.601</c:v>
                </c:pt>
                <c:pt idx="113">
                  <c:v>150.28200000000001</c:v>
                </c:pt>
                <c:pt idx="114">
                  <c:v>150.95099999999999</c:v>
                </c:pt>
                <c:pt idx="115">
                  <c:v>151.608</c:v>
                </c:pt>
                <c:pt idx="116">
                  <c:v>152.25399999999999</c:v>
                </c:pt>
                <c:pt idx="117">
                  <c:v>152.88900000000001</c:v>
                </c:pt>
                <c:pt idx="118">
                  <c:v>153.51300000000001</c:v>
                </c:pt>
                <c:pt idx="119">
                  <c:v>154.12700000000001</c:v>
                </c:pt>
                <c:pt idx="120">
                  <c:v>154.72999999999999</c:v>
                </c:pt>
                <c:pt idx="121">
                  <c:v>155.32300000000001</c:v>
                </c:pt>
                <c:pt idx="122">
                  <c:v>155.90700000000001</c:v>
                </c:pt>
                <c:pt idx="123">
                  <c:v>156.48099999999999</c:v>
                </c:pt>
                <c:pt idx="124">
                  <c:v>157.04499999999999</c:v>
                </c:pt>
                <c:pt idx="125">
                  <c:v>157.601</c:v>
                </c:pt>
                <c:pt idx="126">
                  <c:v>158.14699999999999</c:v>
                </c:pt>
                <c:pt idx="127">
                  <c:v>158.685</c:v>
                </c:pt>
                <c:pt idx="128">
                  <c:v>159.215</c:v>
                </c:pt>
                <c:pt idx="129">
                  <c:v>159.73699999999999</c:v>
                </c:pt>
                <c:pt idx="130">
                  <c:v>160.25</c:v>
                </c:pt>
                <c:pt idx="131">
                  <c:v>160.756</c:v>
                </c:pt>
                <c:pt idx="132">
                  <c:v>161.255</c:v>
                </c:pt>
                <c:pt idx="133">
                  <c:v>161.74600000000001</c:v>
                </c:pt>
                <c:pt idx="134">
                  <c:v>162.22999999999999</c:v>
                </c:pt>
                <c:pt idx="135">
                  <c:v>162.708</c:v>
                </c:pt>
                <c:pt idx="136">
                  <c:v>163.179</c:v>
                </c:pt>
                <c:pt idx="137">
                  <c:v>163.643</c:v>
                </c:pt>
                <c:pt idx="138">
                  <c:v>164.102</c:v>
                </c:pt>
                <c:pt idx="139">
                  <c:v>164.554</c:v>
                </c:pt>
                <c:pt idx="140">
                  <c:v>165.001</c:v>
                </c:pt>
                <c:pt idx="141">
                  <c:v>165.44200000000001</c:v>
                </c:pt>
                <c:pt idx="142">
                  <c:v>165.87700000000001</c:v>
                </c:pt>
                <c:pt idx="143">
                  <c:v>166.30799999999999</c:v>
                </c:pt>
                <c:pt idx="144">
                  <c:v>166.733</c:v>
                </c:pt>
                <c:pt idx="145">
                  <c:v>167.154</c:v>
                </c:pt>
                <c:pt idx="146">
                  <c:v>167.57</c:v>
                </c:pt>
                <c:pt idx="147">
                  <c:v>167.98099999999999</c:v>
                </c:pt>
                <c:pt idx="148">
                  <c:v>168.38800000000001</c:v>
                </c:pt>
                <c:pt idx="149">
                  <c:v>168.791</c:v>
                </c:pt>
                <c:pt idx="150">
                  <c:v>169.19</c:v>
                </c:pt>
                <c:pt idx="151">
                  <c:v>169.58500000000001</c:v>
                </c:pt>
                <c:pt idx="152">
                  <c:v>169.976</c:v>
                </c:pt>
                <c:pt idx="153">
                  <c:v>170.364</c:v>
                </c:pt>
                <c:pt idx="154">
                  <c:v>170.749</c:v>
                </c:pt>
                <c:pt idx="155">
                  <c:v>171.13</c:v>
                </c:pt>
                <c:pt idx="156">
                  <c:v>171.50800000000001</c:v>
                </c:pt>
                <c:pt idx="157">
                  <c:v>171.88300000000001</c:v>
                </c:pt>
                <c:pt idx="158">
                  <c:v>172.256</c:v>
                </c:pt>
                <c:pt idx="159">
                  <c:v>172.625</c:v>
                </c:pt>
                <c:pt idx="160">
                  <c:v>172.99299999999999</c:v>
                </c:pt>
                <c:pt idx="161">
                  <c:v>173.357</c:v>
                </c:pt>
                <c:pt idx="162">
                  <c:v>173.72</c:v>
                </c:pt>
                <c:pt idx="163">
                  <c:v>174.08</c:v>
                </c:pt>
                <c:pt idx="164">
                  <c:v>174.43899999999999</c:v>
                </c:pt>
                <c:pt idx="165">
                  <c:v>174.79499999999999</c:v>
                </c:pt>
                <c:pt idx="166">
                  <c:v>175.15</c:v>
                </c:pt>
                <c:pt idx="167">
                  <c:v>175.50299999999999</c:v>
                </c:pt>
                <c:pt idx="168">
                  <c:v>175.85499999999999</c:v>
                </c:pt>
                <c:pt idx="169">
                  <c:v>176.20500000000001</c:v>
                </c:pt>
                <c:pt idx="170">
                  <c:v>176.554</c:v>
                </c:pt>
                <c:pt idx="171">
                  <c:v>176.90199999999999</c:v>
                </c:pt>
                <c:pt idx="172">
                  <c:v>177.249</c:v>
                </c:pt>
                <c:pt idx="173">
                  <c:v>177.595</c:v>
                </c:pt>
                <c:pt idx="174">
                  <c:v>177.94</c:v>
                </c:pt>
                <c:pt idx="175">
                  <c:v>178.28399999999999</c:v>
                </c:pt>
                <c:pt idx="176">
                  <c:v>178.62799999999999</c:v>
                </c:pt>
                <c:pt idx="177">
                  <c:v>178.971</c:v>
                </c:pt>
                <c:pt idx="178">
                  <c:v>179.31399999999999</c:v>
                </c:pt>
                <c:pt idx="179">
                  <c:v>179.65700000000001</c:v>
                </c:pt>
                <c:pt idx="180">
                  <c:v>180</c:v>
                </c:pt>
                <c:pt idx="181">
                  <c:v>180</c:v>
                </c:pt>
                <c:pt idx="182">
                  <c:v>180</c:v>
                </c:pt>
                <c:pt idx="183">
                  <c:v>180</c:v>
                </c:pt>
                <c:pt idx="184">
                  <c:v>180</c:v>
                </c:pt>
                <c:pt idx="185">
                  <c:v>180</c:v>
                </c:pt>
                <c:pt idx="186">
                  <c:v>180</c:v>
                </c:pt>
                <c:pt idx="187">
                  <c:v>180</c:v>
                </c:pt>
                <c:pt idx="188">
                  <c:v>180</c:v>
                </c:pt>
                <c:pt idx="189">
                  <c:v>180</c:v>
                </c:pt>
                <c:pt idx="190">
                  <c:v>180</c:v>
                </c:pt>
                <c:pt idx="191">
                  <c:v>180</c:v>
                </c:pt>
                <c:pt idx="192">
                  <c:v>180</c:v>
                </c:pt>
                <c:pt idx="193">
                  <c:v>180</c:v>
                </c:pt>
                <c:pt idx="194">
                  <c:v>180</c:v>
                </c:pt>
                <c:pt idx="195">
                  <c:v>180</c:v>
                </c:pt>
                <c:pt idx="196">
                  <c:v>180</c:v>
                </c:pt>
                <c:pt idx="197">
                  <c:v>180</c:v>
                </c:pt>
                <c:pt idx="198">
                  <c:v>180</c:v>
                </c:pt>
                <c:pt idx="199">
                  <c:v>180</c:v>
                </c:pt>
                <c:pt idx="200">
                  <c:v>180</c:v>
                </c:pt>
                <c:pt idx="201">
                  <c:v>180</c:v>
                </c:pt>
                <c:pt idx="202">
                  <c:v>180</c:v>
                </c:pt>
                <c:pt idx="203">
                  <c:v>180</c:v>
                </c:pt>
                <c:pt idx="204">
                  <c:v>180</c:v>
                </c:pt>
                <c:pt idx="205">
                  <c:v>180</c:v>
                </c:pt>
                <c:pt idx="206">
                  <c:v>180</c:v>
                </c:pt>
                <c:pt idx="207">
                  <c:v>180</c:v>
                </c:pt>
                <c:pt idx="208">
                  <c:v>180</c:v>
                </c:pt>
                <c:pt idx="209">
                  <c:v>180</c:v>
                </c:pt>
                <c:pt idx="210">
                  <c:v>180</c:v>
                </c:pt>
                <c:pt idx="211">
                  <c:v>180</c:v>
                </c:pt>
                <c:pt idx="212">
                  <c:v>180</c:v>
                </c:pt>
                <c:pt idx="213">
                  <c:v>180</c:v>
                </c:pt>
                <c:pt idx="214">
                  <c:v>180</c:v>
                </c:pt>
                <c:pt idx="215">
                  <c:v>180</c:v>
                </c:pt>
                <c:pt idx="216">
                  <c:v>180</c:v>
                </c:pt>
                <c:pt idx="217">
                  <c:v>180</c:v>
                </c:pt>
                <c:pt idx="218">
                  <c:v>180</c:v>
                </c:pt>
                <c:pt idx="219">
                  <c:v>180</c:v>
                </c:pt>
                <c:pt idx="220">
                  <c:v>180</c:v>
                </c:pt>
                <c:pt idx="221">
                  <c:v>180</c:v>
                </c:pt>
                <c:pt idx="222">
                  <c:v>180</c:v>
                </c:pt>
                <c:pt idx="223">
                  <c:v>180</c:v>
                </c:pt>
                <c:pt idx="224">
                  <c:v>180</c:v>
                </c:pt>
                <c:pt idx="225">
                  <c:v>180</c:v>
                </c:pt>
                <c:pt idx="226">
                  <c:v>180</c:v>
                </c:pt>
                <c:pt idx="227">
                  <c:v>180</c:v>
                </c:pt>
                <c:pt idx="228">
                  <c:v>180</c:v>
                </c:pt>
                <c:pt idx="229">
                  <c:v>180</c:v>
                </c:pt>
                <c:pt idx="230">
                  <c:v>180</c:v>
                </c:pt>
                <c:pt idx="231">
                  <c:v>180</c:v>
                </c:pt>
                <c:pt idx="232">
                  <c:v>180</c:v>
                </c:pt>
                <c:pt idx="233">
                  <c:v>180</c:v>
                </c:pt>
                <c:pt idx="234">
                  <c:v>180</c:v>
                </c:pt>
                <c:pt idx="235">
                  <c:v>180</c:v>
                </c:pt>
                <c:pt idx="236">
                  <c:v>180</c:v>
                </c:pt>
                <c:pt idx="237">
                  <c:v>180</c:v>
                </c:pt>
                <c:pt idx="238">
                  <c:v>180</c:v>
                </c:pt>
                <c:pt idx="239">
                  <c:v>180</c:v>
                </c:pt>
                <c:pt idx="240">
                  <c:v>180</c:v>
                </c:pt>
                <c:pt idx="241">
                  <c:v>180</c:v>
                </c:pt>
                <c:pt idx="242">
                  <c:v>180</c:v>
                </c:pt>
                <c:pt idx="243">
                  <c:v>180</c:v>
                </c:pt>
                <c:pt idx="244">
                  <c:v>180</c:v>
                </c:pt>
                <c:pt idx="245">
                  <c:v>180</c:v>
                </c:pt>
                <c:pt idx="246">
                  <c:v>180</c:v>
                </c:pt>
                <c:pt idx="247">
                  <c:v>180</c:v>
                </c:pt>
                <c:pt idx="248">
                  <c:v>180</c:v>
                </c:pt>
                <c:pt idx="249">
                  <c:v>180</c:v>
                </c:pt>
                <c:pt idx="250">
                  <c:v>180</c:v>
                </c:pt>
                <c:pt idx="251">
                  <c:v>180</c:v>
                </c:pt>
                <c:pt idx="252">
                  <c:v>180</c:v>
                </c:pt>
                <c:pt idx="253">
                  <c:v>180</c:v>
                </c:pt>
                <c:pt idx="254">
                  <c:v>180</c:v>
                </c:pt>
                <c:pt idx="255">
                  <c:v>180</c:v>
                </c:pt>
                <c:pt idx="256">
                  <c:v>180</c:v>
                </c:pt>
                <c:pt idx="257">
                  <c:v>180</c:v>
                </c:pt>
                <c:pt idx="258">
                  <c:v>180</c:v>
                </c:pt>
                <c:pt idx="259">
                  <c:v>180</c:v>
                </c:pt>
                <c:pt idx="260">
                  <c:v>180</c:v>
                </c:pt>
                <c:pt idx="261">
                  <c:v>180</c:v>
                </c:pt>
                <c:pt idx="262">
                  <c:v>180</c:v>
                </c:pt>
                <c:pt idx="263">
                  <c:v>180</c:v>
                </c:pt>
                <c:pt idx="264">
                  <c:v>180</c:v>
                </c:pt>
                <c:pt idx="265">
                  <c:v>180</c:v>
                </c:pt>
                <c:pt idx="266">
                  <c:v>180</c:v>
                </c:pt>
                <c:pt idx="267">
                  <c:v>180</c:v>
                </c:pt>
                <c:pt idx="268">
                  <c:v>180</c:v>
                </c:pt>
                <c:pt idx="269">
                  <c:v>180</c:v>
                </c:pt>
                <c:pt idx="270">
                  <c:v>180</c:v>
                </c:pt>
                <c:pt idx="271">
                  <c:v>180</c:v>
                </c:pt>
                <c:pt idx="272">
                  <c:v>180</c:v>
                </c:pt>
                <c:pt idx="273">
                  <c:v>180</c:v>
                </c:pt>
                <c:pt idx="274">
                  <c:v>180</c:v>
                </c:pt>
                <c:pt idx="275">
                  <c:v>180</c:v>
                </c:pt>
                <c:pt idx="276">
                  <c:v>180</c:v>
                </c:pt>
                <c:pt idx="277">
                  <c:v>180</c:v>
                </c:pt>
                <c:pt idx="278">
                  <c:v>180</c:v>
                </c:pt>
                <c:pt idx="279">
                  <c:v>180</c:v>
                </c:pt>
                <c:pt idx="280">
                  <c:v>180</c:v>
                </c:pt>
                <c:pt idx="281">
                  <c:v>180</c:v>
                </c:pt>
                <c:pt idx="282">
                  <c:v>180</c:v>
                </c:pt>
                <c:pt idx="283">
                  <c:v>180</c:v>
                </c:pt>
                <c:pt idx="284">
                  <c:v>180</c:v>
                </c:pt>
                <c:pt idx="285">
                  <c:v>180</c:v>
                </c:pt>
                <c:pt idx="286">
                  <c:v>180</c:v>
                </c:pt>
                <c:pt idx="287">
                  <c:v>180</c:v>
                </c:pt>
                <c:pt idx="288">
                  <c:v>180</c:v>
                </c:pt>
                <c:pt idx="289">
                  <c:v>180</c:v>
                </c:pt>
                <c:pt idx="290">
                  <c:v>180</c:v>
                </c:pt>
                <c:pt idx="291">
                  <c:v>180</c:v>
                </c:pt>
                <c:pt idx="292">
                  <c:v>180</c:v>
                </c:pt>
                <c:pt idx="293">
                  <c:v>180</c:v>
                </c:pt>
                <c:pt idx="294">
                  <c:v>180</c:v>
                </c:pt>
                <c:pt idx="295">
                  <c:v>180</c:v>
                </c:pt>
                <c:pt idx="296">
                  <c:v>180</c:v>
                </c:pt>
                <c:pt idx="297">
                  <c:v>180</c:v>
                </c:pt>
                <c:pt idx="298">
                  <c:v>180</c:v>
                </c:pt>
                <c:pt idx="299">
                  <c:v>180</c:v>
                </c:pt>
                <c:pt idx="300">
                  <c:v>180</c:v>
                </c:pt>
                <c:pt idx="301">
                  <c:v>180</c:v>
                </c:pt>
                <c:pt idx="302">
                  <c:v>180</c:v>
                </c:pt>
                <c:pt idx="303">
                  <c:v>180</c:v>
                </c:pt>
                <c:pt idx="304">
                  <c:v>180</c:v>
                </c:pt>
                <c:pt idx="305">
                  <c:v>180</c:v>
                </c:pt>
                <c:pt idx="306">
                  <c:v>180</c:v>
                </c:pt>
                <c:pt idx="307">
                  <c:v>180</c:v>
                </c:pt>
                <c:pt idx="308">
                  <c:v>180</c:v>
                </c:pt>
                <c:pt idx="309">
                  <c:v>180</c:v>
                </c:pt>
                <c:pt idx="310">
                  <c:v>180</c:v>
                </c:pt>
                <c:pt idx="311">
                  <c:v>180</c:v>
                </c:pt>
                <c:pt idx="312">
                  <c:v>180</c:v>
                </c:pt>
                <c:pt idx="313">
                  <c:v>180</c:v>
                </c:pt>
                <c:pt idx="314">
                  <c:v>180</c:v>
                </c:pt>
                <c:pt idx="315">
                  <c:v>180</c:v>
                </c:pt>
                <c:pt idx="316">
                  <c:v>180</c:v>
                </c:pt>
                <c:pt idx="317">
                  <c:v>180</c:v>
                </c:pt>
                <c:pt idx="318">
                  <c:v>180</c:v>
                </c:pt>
                <c:pt idx="319">
                  <c:v>180</c:v>
                </c:pt>
                <c:pt idx="320">
                  <c:v>180</c:v>
                </c:pt>
                <c:pt idx="321">
                  <c:v>180</c:v>
                </c:pt>
                <c:pt idx="322">
                  <c:v>180</c:v>
                </c:pt>
                <c:pt idx="323">
                  <c:v>180</c:v>
                </c:pt>
                <c:pt idx="324">
                  <c:v>180</c:v>
                </c:pt>
                <c:pt idx="325">
                  <c:v>180</c:v>
                </c:pt>
                <c:pt idx="326">
                  <c:v>180</c:v>
                </c:pt>
                <c:pt idx="327">
                  <c:v>180</c:v>
                </c:pt>
                <c:pt idx="328">
                  <c:v>180</c:v>
                </c:pt>
                <c:pt idx="329">
                  <c:v>180</c:v>
                </c:pt>
                <c:pt idx="330">
                  <c:v>180</c:v>
                </c:pt>
                <c:pt idx="331">
                  <c:v>180</c:v>
                </c:pt>
                <c:pt idx="332">
                  <c:v>180</c:v>
                </c:pt>
                <c:pt idx="333">
                  <c:v>180</c:v>
                </c:pt>
                <c:pt idx="334">
                  <c:v>180</c:v>
                </c:pt>
                <c:pt idx="335">
                  <c:v>180</c:v>
                </c:pt>
                <c:pt idx="336">
                  <c:v>180</c:v>
                </c:pt>
                <c:pt idx="337">
                  <c:v>180</c:v>
                </c:pt>
                <c:pt idx="338">
                  <c:v>180</c:v>
                </c:pt>
                <c:pt idx="339">
                  <c:v>180</c:v>
                </c:pt>
                <c:pt idx="340">
                  <c:v>180</c:v>
                </c:pt>
                <c:pt idx="341">
                  <c:v>180</c:v>
                </c:pt>
                <c:pt idx="342">
                  <c:v>180</c:v>
                </c:pt>
                <c:pt idx="343">
                  <c:v>180</c:v>
                </c:pt>
                <c:pt idx="344">
                  <c:v>180</c:v>
                </c:pt>
                <c:pt idx="345">
                  <c:v>180</c:v>
                </c:pt>
                <c:pt idx="346">
                  <c:v>180</c:v>
                </c:pt>
                <c:pt idx="347">
                  <c:v>180</c:v>
                </c:pt>
                <c:pt idx="348">
                  <c:v>180</c:v>
                </c:pt>
                <c:pt idx="349">
                  <c:v>180</c:v>
                </c:pt>
                <c:pt idx="350">
                  <c:v>180</c:v>
                </c:pt>
                <c:pt idx="351">
                  <c:v>180</c:v>
                </c:pt>
                <c:pt idx="352">
                  <c:v>180</c:v>
                </c:pt>
                <c:pt idx="353">
                  <c:v>180</c:v>
                </c:pt>
                <c:pt idx="354">
                  <c:v>180</c:v>
                </c:pt>
                <c:pt idx="355">
                  <c:v>180</c:v>
                </c:pt>
                <c:pt idx="356">
                  <c:v>180</c:v>
                </c:pt>
                <c:pt idx="357">
                  <c:v>180</c:v>
                </c:pt>
                <c:pt idx="358">
                  <c:v>180</c:v>
                </c:pt>
                <c:pt idx="359">
                  <c:v>180</c:v>
                </c:pt>
                <c:pt idx="360">
                  <c:v>180</c:v>
                </c:pt>
                <c:pt idx="361">
                  <c:v>180</c:v>
                </c:pt>
                <c:pt idx="362">
                  <c:v>180</c:v>
                </c:pt>
              </c:numCache>
            </c:numRef>
          </c:xVal>
          <c:yVal>
            <c:numRef>
              <c:f>'Plotting Sheet'!$K$6:$K$368</c:f>
              <c:numCache>
                <c:formatCode>0.00</c:formatCode>
                <c:ptCount val="363"/>
                <c:pt idx="0">
                  <c:v>490.08230939999163</c:v>
                </c:pt>
                <c:pt idx="1">
                  <c:v>490.08922271606718</c:v>
                </c:pt>
                <c:pt idx="2">
                  <c:v>490.10995469671292</c:v>
                </c:pt>
                <c:pt idx="3">
                  <c:v>490.14448145147065</c:v>
                </c:pt>
                <c:pt idx="4">
                  <c:v>490.19276320383722</c:v>
                </c:pt>
                <c:pt idx="5">
                  <c:v>490.2547443525865</c:v>
                </c:pt>
                <c:pt idx="6">
                  <c:v>490.33035355748206</c:v>
                </c:pt>
                <c:pt idx="7">
                  <c:v>490.41950384924462</c:v>
                </c:pt>
                <c:pt idx="8">
                  <c:v>490.52209276359918</c:v>
                </c:pt>
                <c:pt idx="9">
                  <c:v>490.63800249918529</c:v>
                </c:pt>
                <c:pt idx="10">
                  <c:v>490.76710009908476</c:v>
                </c:pt>
                <c:pt idx="11">
                  <c:v>490.90923765567499</c:v>
                </c:pt>
                <c:pt idx="12">
                  <c:v>491.06425253848693</c:v>
                </c:pt>
                <c:pt idx="13">
                  <c:v>491.23196764470958</c:v>
                </c:pt>
                <c:pt idx="14">
                  <c:v>491.41219167194953</c:v>
                </c:pt>
                <c:pt idx="15">
                  <c:v>491.60471941281713</c:v>
                </c:pt>
                <c:pt idx="16">
                  <c:v>491.80933207088901</c:v>
                </c:pt>
                <c:pt idx="17">
                  <c:v>492.02579759755332</c:v>
                </c:pt>
                <c:pt idx="18">
                  <c:v>492.25387104922544</c:v>
                </c:pt>
                <c:pt idx="19">
                  <c:v>492.49329496438685</c:v>
                </c:pt>
                <c:pt idx="20">
                  <c:v>492.74379975987875</c:v>
                </c:pt>
                <c:pt idx="21">
                  <c:v>493.00510414584818</c:v>
                </c:pt>
                <c:pt idx="22">
                  <c:v>493.27691555873253</c:v>
                </c:pt>
                <c:pt idx="23">
                  <c:v>493.55893061163101</c:v>
                </c:pt>
                <c:pt idx="24">
                  <c:v>493.85083556140319</c:v>
                </c:pt>
                <c:pt idx="25">
                  <c:v>494.15230679180303</c:v>
                </c:pt>
                <c:pt idx="26">
                  <c:v>494.46301131194821</c:v>
                </c:pt>
                <c:pt idx="27">
                  <c:v>494.78260726939527</c:v>
                </c:pt>
                <c:pt idx="28">
                  <c:v>495.1107444770841</c:v>
                </c:pt>
                <c:pt idx="29">
                  <c:v>495.44706495339204</c:v>
                </c:pt>
                <c:pt idx="30">
                  <c:v>495.79120347452454</c:v>
                </c:pt>
                <c:pt idx="31">
                  <c:v>496.14278813845601</c:v>
                </c:pt>
                <c:pt idx="32">
                  <c:v>496.50144093961808</c:v>
                </c:pt>
                <c:pt idx="33">
                  <c:v>496.86677835351867</c:v>
                </c:pt>
                <c:pt idx="34">
                  <c:v>497.23841193046434</c:v>
                </c:pt>
                <c:pt idx="35">
                  <c:v>497.61594889753866</c:v>
                </c:pt>
                <c:pt idx="36">
                  <c:v>497.998992767983</c:v>
                </c:pt>
                <c:pt idx="37">
                  <c:v>498.38714395710537</c:v>
                </c:pt>
                <c:pt idx="38">
                  <c:v>498.7800004038325</c:v>
                </c:pt>
                <c:pt idx="39">
                  <c:v>499.1771581970001</c:v>
                </c:pt>
                <c:pt idx="40">
                  <c:v>499.57821220546293</c:v>
                </c:pt>
                <c:pt idx="41">
                  <c:v>499.9827567110903</c:v>
                </c:pt>
                <c:pt idx="42">
                  <c:v>500.39038604368255</c:v>
                </c:pt>
                <c:pt idx="43">
                  <c:v>500.8006952168376</c:v>
                </c:pt>
                <c:pt idx="44">
                  <c:v>501.21328056375899</c:v>
                </c:pt>
                <c:pt idx="45">
                  <c:v>501.62774037198471</c:v>
                </c:pt>
                <c:pt idx="46">
                  <c:v>502.04367551597534</c:v>
                </c:pt>
                <c:pt idx="47">
                  <c:v>502.46069008648152</c:v>
                </c:pt>
                <c:pt idx="48">
                  <c:v>502.87839201557074</c:v>
                </c:pt>
                <c:pt idx="49">
                  <c:v>503.29639369616291</c:v>
                </c:pt>
                <c:pt idx="50">
                  <c:v>503.71431259488446</c:v>
                </c:pt>
                <c:pt idx="51">
                  <c:v>504.1317718570117</c:v>
                </c:pt>
                <c:pt idx="52">
                  <c:v>504.54840090223581</c:v>
                </c:pt>
                <c:pt idx="53">
                  <c:v>504.96383600993039</c:v>
                </c:pt>
                <c:pt idx="54">
                  <c:v>505.37772089256907</c:v>
                </c:pt>
                <c:pt idx="55">
                  <c:v>505.78970725588368</c:v>
                </c:pt>
                <c:pt idx="56">
                  <c:v>506.19945534431542</c:v>
                </c:pt>
                <c:pt idx="57">
                  <c:v>506.60663447026275</c:v>
                </c:pt>
                <c:pt idx="58">
                  <c:v>507.01092352558641</c:v>
                </c:pt>
                <c:pt idx="59">
                  <c:v>507.41201147379053</c:v>
                </c:pt>
                <c:pt idx="60">
                  <c:v>507.80959782126035</c:v>
                </c:pt>
                <c:pt idx="61">
                  <c:v>508.20339306590762</c:v>
                </c:pt>
                <c:pt idx="62">
                  <c:v>508.59311912154084</c:v>
                </c:pt>
                <c:pt idx="63">
                  <c:v>508.97850971627349</c:v>
                </c:pt>
                <c:pt idx="64">
                  <c:v>509.35931076325647</c:v>
                </c:pt>
                <c:pt idx="65">
                  <c:v>509.73528070204446</c:v>
                </c:pt>
                <c:pt idx="66">
                  <c:v>510.10619080890757</c:v>
                </c:pt>
                <c:pt idx="67">
                  <c:v>510.47182547443873</c:v>
                </c:pt>
                <c:pt idx="68">
                  <c:v>510.83198244686122</c:v>
                </c:pt>
                <c:pt idx="69">
                  <c:v>511.18647303949774</c:v>
                </c:pt>
                <c:pt idx="70">
                  <c:v>511.53512230096356</c:v>
                </c:pt>
                <c:pt idx="71">
                  <c:v>511.87776914675032</c:v>
                </c:pt>
                <c:pt idx="72">
                  <c:v>512.21426645100053</c:v>
                </c:pt>
                <c:pt idx="73">
                  <c:v>512.54448109743589</c:v>
                </c:pt>
                <c:pt idx="74">
                  <c:v>512.86829398857628</c:v>
                </c:pt>
                <c:pt idx="75">
                  <c:v>513.18560001259527</c:v>
                </c:pt>
                <c:pt idx="76">
                  <c:v>513.49630796738597</c:v>
                </c:pt>
                <c:pt idx="77">
                  <c:v>513.80034044165711</c:v>
                </c:pt>
                <c:pt idx="78">
                  <c:v>514.09763365315052</c:v>
                </c:pt>
                <c:pt idx="79">
                  <c:v>514.38813724435556</c:v>
                </c:pt>
                <c:pt idx="80">
                  <c:v>514.67181403639404</c:v>
                </c:pt>
                <c:pt idx="81">
                  <c:v>514.94863974206294</c:v>
                </c:pt>
                <c:pt idx="82">
                  <c:v>515.21860263933058</c:v>
                </c:pt>
                <c:pt idx="83">
                  <c:v>515.48170320690303</c:v>
                </c:pt>
                <c:pt idx="84">
                  <c:v>515.7379537237847</c:v>
                </c:pt>
                <c:pt idx="85">
                  <c:v>515.98737783506033</c:v>
                </c:pt>
                <c:pt idx="86">
                  <c:v>516.23001008641336</c:v>
                </c:pt>
                <c:pt idx="87">
                  <c:v>516.46589543015341</c:v>
                </c:pt>
                <c:pt idx="88">
                  <c:v>516.69508870577624</c:v>
                </c:pt>
                <c:pt idx="89">
                  <c:v>516.91765409827656</c:v>
                </c:pt>
                <c:pt idx="90">
                  <c:v>517.13366457761163</c:v>
                </c:pt>
                <c:pt idx="91">
                  <c:v>517.34320132285291</c:v>
                </c:pt>
                <c:pt idx="92">
                  <c:v>517.54635313464189</c:v>
                </c:pt>
                <c:pt idx="93">
                  <c:v>517.74321583963115</c:v>
                </c:pt>
                <c:pt idx="94">
                  <c:v>517.93389169058071</c:v>
                </c:pt>
                <c:pt idx="95">
                  <c:v>518.11848876575084</c:v>
                </c:pt>
                <c:pt idx="96">
                  <c:v>518.29712037113836</c:v>
                </c:pt>
                <c:pt idx="97">
                  <c:v>518.46990444898609</c:v>
                </c:pt>
                <c:pt idx="98">
                  <c:v>518.63696299582273</c:v>
                </c:pt>
                <c:pt idx="99">
                  <c:v>518.79842149309616</c:v>
                </c:pt>
                <c:pt idx="100">
                  <c:v>518.95440835322984</c:v>
                </c:pt>
                <c:pt idx="101">
                  <c:v>519.10505438367591</c:v>
                </c:pt>
                <c:pt idx="102">
                  <c:v>519.25049227126192</c:v>
                </c:pt>
                <c:pt idx="103">
                  <c:v>519.39085608883806</c:v>
                </c:pt>
                <c:pt idx="104">
                  <c:v>519.52628082592571</c:v>
                </c:pt>
                <c:pt idx="105">
                  <c:v>519.65690194476997</c:v>
                </c:pt>
                <c:pt idx="106">
                  <c:v>519.7828549628864</c:v>
                </c:pt>
                <c:pt idx="107">
                  <c:v>519.90427506290075</c:v>
                </c:pt>
                <c:pt idx="108">
                  <c:v>520.02129673018908</c:v>
                </c:pt>
                <c:pt idx="109">
                  <c:v>520.13405341855366</c:v>
                </c:pt>
                <c:pt idx="110">
                  <c:v>520.24267724391211</c:v>
                </c:pt>
                <c:pt idx="111">
                  <c:v>520.34729870574336</c:v>
                </c:pt>
                <c:pt idx="112">
                  <c:v>520.44804643581995</c:v>
                </c:pt>
                <c:pt idx="113">
                  <c:v>520.54504697356231</c:v>
                </c:pt>
                <c:pt idx="114">
                  <c:v>520.63842456718794</c:v>
                </c:pt>
                <c:pt idx="115">
                  <c:v>520.72830099968439</c:v>
                </c:pt>
                <c:pt idx="116">
                  <c:v>520.81479543851879</c:v>
                </c:pt>
                <c:pt idx="117">
                  <c:v>520.89802430789689</c:v>
                </c:pt>
                <c:pt idx="118">
                  <c:v>520.97810118231985</c:v>
                </c:pt>
                <c:pt idx="119">
                  <c:v>521.05513670012817</c:v>
                </c:pt>
                <c:pt idx="120">
                  <c:v>521.12923849569574</c:v>
                </c:pt>
                <c:pt idx="121">
                  <c:v>521.20051114891839</c:v>
                </c:pt>
                <c:pt idx="122">
                  <c:v>521.26905615064459</c:v>
                </c:pt>
                <c:pt idx="123">
                  <c:v>521.33497188271247</c:v>
                </c:pt>
                <c:pt idx="124">
                  <c:v>521.39835361128019</c:v>
                </c:pt>
                <c:pt idx="125">
                  <c:v>521.45929349217886</c:v>
                </c:pt>
                <c:pt idx="126">
                  <c:v>521.51788058706097</c:v>
                </c:pt>
                <c:pt idx="127">
                  <c:v>521.57420088916751</c:v>
                </c:pt>
                <c:pt idx="128">
                  <c:v>521.62833735759989</c:v>
                </c:pt>
                <c:pt idx="129">
                  <c:v>521.68036995904106</c:v>
                </c:pt>
                <c:pt idx="130">
                  <c:v>521.73037571593204</c:v>
                </c:pt>
                <c:pt idx="131">
                  <c:v>521.77842876018121</c:v>
                </c:pt>
                <c:pt idx="132">
                  <c:v>521.824600391545</c:v>
                </c:pt>
                <c:pt idx="133">
                  <c:v>521.86895913988815</c:v>
                </c:pt>
                <c:pt idx="134">
                  <c:v>521.91157083058931</c:v>
                </c:pt>
                <c:pt idx="135">
                  <c:v>521.95249865242931</c:v>
                </c:pt>
                <c:pt idx="136">
                  <c:v>521.99180322735288</c:v>
                </c:pt>
                <c:pt idx="137">
                  <c:v>522.02954268155349</c:v>
                </c:pt>
                <c:pt idx="138">
                  <c:v>522.06577271739172</c:v>
                </c:pt>
                <c:pt idx="139">
                  <c:v>522.10054668569944</c:v>
                </c:pt>
                <c:pt idx="140">
                  <c:v>522.13391565808149</c:v>
                </c:pt>
                <c:pt idx="141">
                  <c:v>522.16592849886206</c:v>
                </c:pt>
                <c:pt idx="142">
                  <c:v>522.19663193637371</c:v>
                </c:pt>
                <c:pt idx="143">
                  <c:v>522.2260706333218</c:v>
                </c:pt>
                <c:pt idx="144">
                  <c:v>522.25428725598999</c:v>
                </c:pt>
                <c:pt idx="145">
                  <c:v>522.28132254209345</c:v>
                </c:pt>
                <c:pt idx="146">
                  <c:v>522.30721536710803</c:v>
                </c:pt>
                <c:pt idx="147">
                  <c:v>522.3320028089355</c:v>
                </c:pt>
                <c:pt idx="148">
                  <c:v>522.35572021078815</c:v>
                </c:pt>
                <c:pt idx="149">
                  <c:v>522.37840124219645</c:v>
                </c:pt>
                <c:pt idx="150">
                  <c:v>522.40007795806503</c:v>
                </c:pt>
                <c:pt idx="151">
                  <c:v>522.42078085571973</c:v>
                </c:pt>
                <c:pt idx="152">
                  <c:v>522.44053892990109</c:v>
                </c:pt>
                <c:pt idx="153">
                  <c:v>522.4593797256764</c:v>
                </c:pt>
                <c:pt idx="154">
                  <c:v>522.47732938925105</c:v>
                </c:pt>
                <c:pt idx="155">
                  <c:v>522.49441271667354</c:v>
                </c:pt>
                <c:pt idx="156">
                  <c:v>522.51065320043381</c:v>
                </c:pt>
                <c:pt idx="157">
                  <c:v>522.52607307396534</c:v>
                </c:pt>
                <c:pt idx="158">
                  <c:v>522.54069335406189</c:v>
                </c:pt>
                <c:pt idx="159">
                  <c:v>522.55453388123453</c:v>
                </c:pt>
                <c:pt idx="160">
                  <c:v>522.56761335802901</c:v>
                </c:pt>
                <c:pt idx="161">
                  <c:v>522.57994938533102</c:v>
                </c:pt>
                <c:pt idx="162">
                  <c:v>522.59155849669196</c:v>
                </c:pt>
                <c:pt idx="163">
                  <c:v>522.60245619070531</c:v>
                </c:pt>
                <c:pt idx="164">
                  <c:v>522.61265696146575</c:v>
                </c:pt>
                <c:pt idx="165">
                  <c:v>522.62217432714738</c:v>
                </c:pt>
                <c:pt idx="166">
                  <c:v>522.63102085673222</c:v>
                </c:pt>
                <c:pt idx="167">
                  <c:v>522.63920819492557</c:v>
                </c:pt>
                <c:pt idx="168">
                  <c:v>522.64674708528821</c:v>
                </c:pt>
                <c:pt idx="169">
                  <c:v>522.65364739162078</c:v>
                </c:pt>
                <c:pt idx="170">
                  <c:v>522.65991811762797</c:v>
                </c:pt>
                <c:pt idx="171">
                  <c:v>522.66556742489615</c:v>
                </c:pt>
                <c:pt idx="172">
                  <c:v>522.67060264920678</c:v>
                </c:pt>
                <c:pt idx="173">
                  <c:v>522.6750303152179</c:v>
                </c:pt>
                <c:pt idx="174">
                  <c:v>522.67885614953138</c:v>
                </c:pt>
                <c:pt idx="175">
                  <c:v>522.68208509217163</c:v>
                </c:pt>
                <c:pt idx="176">
                  <c:v>522.684721306494</c:v>
                </c:pt>
                <c:pt idx="177">
                  <c:v>522.68676818753966</c:v>
                </c:pt>
                <c:pt idx="178">
                  <c:v>522.68822836885045</c:v>
                </c:pt>
                <c:pt idx="179">
                  <c:v>522.68910372775872</c:v>
                </c:pt>
                <c:pt idx="180">
                  <c:v>522.6893953891572</c:v>
                </c:pt>
                <c:pt idx="181">
                  <c:v>522.6893953891572</c:v>
                </c:pt>
                <c:pt idx="182" formatCode="0.0">
                  <c:v>0</c:v>
                </c:pt>
                <c:pt idx="183" formatCode="0.0">
                  <c:v>0</c:v>
                </c:pt>
                <c:pt idx="184" formatCode="0.0">
                  <c:v>0</c:v>
                </c:pt>
                <c:pt idx="185" formatCode="0.0">
                  <c:v>0</c:v>
                </c:pt>
                <c:pt idx="186" formatCode="0.0">
                  <c:v>0</c:v>
                </c:pt>
                <c:pt idx="187" formatCode="0.0">
                  <c:v>0</c:v>
                </c:pt>
                <c:pt idx="188" formatCode="0.0">
                  <c:v>0</c:v>
                </c:pt>
                <c:pt idx="189" formatCode="0.0">
                  <c:v>0</c:v>
                </c:pt>
                <c:pt idx="190" formatCode="0.0">
                  <c:v>0</c:v>
                </c:pt>
                <c:pt idx="191" formatCode="0.0">
                  <c:v>0</c:v>
                </c:pt>
                <c:pt idx="192" formatCode="0.0">
                  <c:v>0</c:v>
                </c:pt>
                <c:pt idx="193" formatCode="0.0">
                  <c:v>0</c:v>
                </c:pt>
                <c:pt idx="194" formatCode="0.0">
                  <c:v>0</c:v>
                </c:pt>
                <c:pt idx="195" formatCode="0.0">
                  <c:v>0</c:v>
                </c:pt>
                <c:pt idx="196" formatCode="0.0">
                  <c:v>0</c:v>
                </c:pt>
                <c:pt idx="197" formatCode="0.0">
                  <c:v>0</c:v>
                </c:pt>
                <c:pt idx="198" formatCode="0.0">
                  <c:v>0</c:v>
                </c:pt>
                <c:pt idx="199" formatCode="0.0">
                  <c:v>0</c:v>
                </c:pt>
                <c:pt idx="200" formatCode="0.0">
                  <c:v>0</c:v>
                </c:pt>
                <c:pt idx="201" formatCode="0.0">
                  <c:v>0</c:v>
                </c:pt>
                <c:pt idx="202" formatCode="0.0">
                  <c:v>0</c:v>
                </c:pt>
                <c:pt idx="203" formatCode="0.0">
                  <c:v>0</c:v>
                </c:pt>
                <c:pt idx="204" formatCode="0.0">
                  <c:v>0</c:v>
                </c:pt>
                <c:pt idx="205" formatCode="0.0">
                  <c:v>0</c:v>
                </c:pt>
                <c:pt idx="206" formatCode="0.0">
                  <c:v>0</c:v>
                </c:pt>
                <c:pt idx="207" formatCode="0.0">
                  <c:v>0</c:v>
                </c:pt>
                <c:pt idx="208" formatCode="0.0">
                  <c:v>0</c:v>
                </c:pt>
                <c:pt idx="209" formatCode="0.0">
                  <c:v>0</c:v>
                </c:pt>
                <c:pt idx="210" formatCode="0.0">
                  <c:v>0</c:v>
                </c:pt>
                <c:pt idx="211" formatCode="0.0">
                  <c:v>0</c:v>
                </c:pt>
                <c:pt idx="212" formatCode="0.0">
                  <c:v>0</c:v>
                </c:pt>
                <c:pt idx="213" formatCode="0.0">
                  <c:v>0</c:v>
                </c:pt>
                <c:pt idx="214" formatCode="0.0">
                  <c:v>0</c:v>
                </c:pt>
                <c:pt idx="215" formatCode="0.0">
                  <c:v>0</c:v>
                </c:pt>
                <c:pt idx="216" formatCode="0.0">
                  <c:v>0</c:v>
                </c:pt>
                <c:pt idx="217" formatCode="0.0">
                  <c:v>0</c:v>
                </c:pt>
                <c:pt idx="218" formatCode="0.0">
                  <c:v>0</c:v>
                </c:pt>
                <c:pt idx="219" formatCode="0.0">
                  <c:v>0</c:v>
                </c:pt>
                <c:pt idx="220" formatCode="0.0">
                  <c:v>0</c:v>
                </c:pt>
                <c:pt idx="221" formatCode="0.0">
                  <c:v>0</c:v>
                </c:pt>
                <c:pt idx="222" formatCode="0.0">
                  <c:v>0</c:v>
                </c:pt>
                <c:pt idx="223" formatCode="0.0">
                  <c:v>0</c:v>
                </c:pt>
                <c:pt idx="224" formatCode="0.0">
                  <c:v>0</c:v>
                </c:pt>
                <c:pt idx="225" formatCode="0.0">
                  <c:v>0</c:v>
                </c:pt>
                <c:pt idx="226" formatCode="0.0">
                  <c:v>0</c:v>
                </c:pt>
                <c:pt idx="227" formatCode="0.0">
                  <c:v>0</c:v>
                </c:pt>
                <c:pt idx="228" formatCode="0.0">
                  <c:v>0</c:v>
                </c:pt>
                <c:pt idx="229" formatCode="0.0">
                  <c:v>0</c:v>
                </c:pt>
                <c:pt idx="230" formatCode="0.0">
                  <c:v>0</c:v>
                </c:pt>
                <c:pt idx="231" formatCode="0.0">
                  <c:v>0</c:v>
                </c:pt>
                <c:pt idx="232" formatCode="0.0">
                  <c:v>0</c:v>
                </c:pt>
                <c:pt idx="233" formatCode="0.0">
                  <c:v>0</c:v>
                </c:pt>
                <c:pt idx="234" formatCode="0.0">
                  <c:v>0</c:v>
                </c:pt>
                <c:pt idx="235" formatCode="0.0">
                  <c:v>0</c:v>
                </c:pt>
                <c:pt idx="236" formatCode="0.0">
                  <c:v>0</c:v>
                </c:pt>
                <c:pt idx="237" formatCode="0.0">
                  <c:v>0</c:v>
                </c:pt>
                <c:pt idx="238" formatCode="0.0">
                  <c:v>0</c:v>
                </c:pt>
                <c:pt idx="239" formatCode="0.0">
                  <c:v>0</c:v>
                </c:pt>
                <c:pt idx="240" formatCode="0.0">
                  <c:v>0</c:v>
                </c:pt>
                <c:pt idx="241" formatCode="0.0">
                  <c:v>0</c:v>
                </c:pt>
                <c:pt idx="242" formatCode="0.0">
                  <c:v>0</c:v>
                </c:pt>
                <c:pt idx="243" formatCode="0.0">
                  <c:v>0</c:v>
                </c:pt>
                <c:pt idx="244" formatCode="0.0">
                  <c:v>0</c:v>
                </c:pt>
                <c:pt idx="245" formatCode="0.0">
                  <c:v>0</c:v>
                </c:pt>
                <c:pt idx="246" formatCode="0.0">
                  <c:v>0</c:v>
                </c:pt>
                <c:pt idx="247" formatCode="0.0">
                  <c:v>0</c:v>
                </c:pt>
                <c:pt idx="248" formatCode="0.0">
                  <c:v>0</c:v>
                </c:pt>
                <c:pt idx="249" formatCode="0.0">
                  <c:v>0</c:v>
                </c:pt>
                <c:pt idx="250" formatCode="0.0">
                  <c:v>0</c:v>
                </c:pt>
                <c:pt idx="251" formatCode="0.0">
                  <c:v>0</c:v>
                </c:pt>
                <c:pt idx="252" formatCode="0.0">
                  <c:v>0</c:v>
                </c:pt>
                <c:pt idx="253" formatCode="0.0">
                  <c:v>0</c:v>
                </c:pt>
                <c:pt idx="254" formatCode="0.0">
                  <c:v>0</c:v>
                </c:pt>
                <c:pt idx="255" formatCode="0.0">
                  <c:v>0</c:v>
                </c:pt>
                <c:pt idx="256" formatCode="0.0">
                  <c:v>0</c:v>
                </c:pt>
                <c:pt idx="257" formatCode="0.0">
                  <c:v>0</c:v>
                </c:pt>
                <c:pt idx="258" formatCode="0.0">
                  <c:v>0</c:v>
                </c:pt>
                <c:pt idx="259" formatCode="0.0">
                  <c:v>0</c:v>
                </c:pt>
                <c:pt idx="260" formatCode="0.0">
                  <c:v>0</c:v>
                </c:pt>
                <c:pt idx="261" formatCode="0.0">
                  <c:v>0</c:v>
                </c:pt>
                <c:pt idx="262" formatCode="0.0">
                  <c:v>0</c:v>
                </c:pt>
                <c:pt idx="263" formatCode="0.0">
                  <c:v>0</c:v>
                </c:pt>
                <c:pt idx="264" formatCode="0.0">
                  <c:v>0</c:v>
                </c:pt>
                <c:pt idx="265" formatCode="0.0">
                  <c:v>0</c:v>
                </c:pt>
                <c:pt idx="266" formatCode="0.0">
                  <c:v>0</c:v>
                </c:pt>
                <c:pt idx="267" formatCode="0.0">
                  <c:v>0</c:v>
                </c:pt>
                <c:pt idx="268" formatCode="0.0">
                  <c:v>0</c:v>
                </c:pt>
                <c:pt idx="269" formatCode="0.0">
                  <c:v>0</c:v>
                </c:pt>
                <c:pt idx="270" formatCode="0.0">
                  <c:v>0</c:v>
                </c:pt>
                <c:pt idx="271" formatCode="0.0">
                  <c:v>0</c:v>
                </c:pt>
                <c:pt idx="272" formatCode="0.0">
                  <c:v>0</c:v>
                </c:pt>
                <c:pt idx="273" formatCode="0.0">
                  <c:v>0</c:v>
                </c:pt>
                <c:pt idx="274" formatCode="0.0">
                  <c:v>0</c:v>
                </c:pt>
                <c:pt idx="275" formatCode="0.0">
                  <c:v>0</c:v>
                </c:pt>
                <c:pt idx="276" formatCode="0.0">
                  <c:v>0</c:v>
                </c:pt>
                <c:pt idx="277" formatCode="0.0">
                  <c:v>0</c:v>
                </c:pt>
                <c:pt idx="278" formatCode="0.0">
                  <c:v>0</c:v>
                </c:pt>
                <c:pt idx="279" formatCode="0.0">
                  <c:v>0</c:v>
                </c:pt>
                <c:pt idx="280" formatCode="0.0">
                  <c:v>0</c:v>
                </c:pt>
                <c:pt idx="281" formatCode="0.0">
                  <c:v>0</c:v>
                </c:pt>
                <c:pt idx="282" formatCode="0.0">
                  <c:v>0</c:v>
                </c:pt>
                <c:pt idx="283" formatCode="0.0">
                  <c:v>0</c:v>
                </c:pt>
                <c:pt idx="284" formatCode="0.0">
                  <c:v>0</c:v>
                </c:pt>
                <c:pt idx="285" formatCode="0.0">
                  <c:v>0</c:v>
                </c:pt>
                <c:pt idx="286" formatCode="0.0">
                  <c:v>0</c:v>
                </c:pt>
                <c:pt idx="287" formatCode="0.0">
                  <c:v>0</c:v>
                </c:pt>
                <c:pt idx="288" formatCode="0.0">
                  <c:v>0</c:v>
                </c:pt>
                <c:pt idx="289" formatCode="0.0">
                  <c:v>0</c:v>
                </c:pt>
                <c:pt idx="290" formatCode="0.0">
                  <c:v>0</c:v>
                </c:pt>
                <c:pt idx="291" formatCode="0.0">
                  <c:v>0</c:v>
                </c:pt>
                <c:pt idx="292" formatCode="0.0">
                  <c:v>0</c:v>
                </c:pt>
                <c:pt idx="293" formatCode="0.0">
                  <c:v>0</c:v>
                </c:pt>
                <c:pt idx="294" formatCode="0.0">
                  <c:v>0</c:v>
                </c:pt>
                <c:pt idx="295" formatCode="0.0">
                  <c:v>0</c:v>
                </c:pt>
                <c:pt idx="296" formatCode="0.0">
                  <c:v>0</c:v>
                </c:pt>
                <c:pt idx="297" formatCode="0.0">
                  <c:v>0</c:v>
                </c:pt>
                <c:pt idx="298" formatCode="0.0">
                  <c:v>0</c:v>
                </c:pt>
                <c:pt idx="299" formatCode="0.0">
                  <c:v>0</c:v>
                </c:pt>
                <c:pt idx="300" formatCode="0.0">
                  <c:v>0</c:v>
                </c:pt>
                <c:pt idx="301" formatCode="0.0">
                  <c:v>0</c:v>
                </c:pt>
                <c:pt idx="302" formatCode="0.0">
                  <c:v>0</c:v>
                </c:pt>
                <c:pt idx="303" formatCode="0.0">
                  <c:v>0</c:v>
                </c:pt>
                <c:pt idx="304" formatCode="0.0">
                  <c:v>0</c:v>
                </c:pt>
                <c:pt idx="305" formatCode="0.0">
                  <c:v>0</c:v>
                </c:pt>
                <c:pt idx="306" formatCode="0.0">
                  <c:v>0</c:v>
                </c:pt>
                <c:pt idx="307" formatCode="0.0">
                  <c:v>0</c:v>
                </c:pt>
                <c:pt idx="308" formatCode="0.0">
                  <c:v>0</c:v>
                </c:pt>
                <c:pt idx="309" formatCode="0.0">
                  <c:v>0</c:v>
                </c:pt>
                <c:pt idx="310" formatCode="0.0">
                  <c:v>0</c:v>
                </c:pt>
                <c:pt idx="311" formatCode="0.0">
                  <c:v>0</c:v>
                </c:pt>
                <c:pt idx="312" formatCode="0.0">
                  <c:v>0</c:v>
                </c:pt>
                <c:pt idx="313" formatCode="0.0">
                  <c:v>0</c:v>
                </c:pt>
                <c:pt idx="314" formatCode="0.0">
                  <c:v>0</c:v>
                </c:pt>
                <c:pt idx="315" formatCode="0.0">
                  <c:v>0</c:v>
                </c:pt>
                <c:pt idx="316" formatCode="0.0">
                  <c:v>0</c:v>
                </c:pt>
                <c:pt idx="317" formatCode="0.0">
                  <c:v>0</c:v>
                </c:pt>
                <c:pt idx="318" formatCode="0.0">
                  <c:v>0</c:v>
                </c:pt>
                <c:pt idx="319" formatCode="0.0">
                  <c:v>0</c:v>
                </c:pt>
                <c:pt idx="320" formatCode="0.0">
                  <c:v>0</c:v>
                </c:pt>
                <c:pt idx="321" formatCode="0.0">
                  <c:v>0</c:v>
                </c:pt>
                <c:pt idx="322" formatCode="0.0">
                  <c:v>0</c:v>
                </c:pt>
                <c:pt idx="323" formatCode="0.0">
                  <c:v>0</c:v>
                </c:pt>
                <c:pt idx="324" formatCode="0.0">
                  <c:v>0</c:v>
                </c:pt>
                <c:pt idx="325" formatCode="0.0">
                  <c:v>0</c:v>
                </c:pt>
                <c:pt idx="326" formatCode="0.0">
                  <c:v>0</c:v>
                </c:pt>
                <c:pt idx="327" formatCode="0.0">
                  <c:v>0</c:v>
                </c:pt>
                <c:pt idx="328" formatCode="0.0">
                  <c:v>0</c:v>
                </c:pt>
                <c:pt idx="329" formatCode="0.0">
                  <c:v>0</c:v>
                </c:pt>
                <c:pt idx="330" formatCode="0.0">
                  <c:v>0</c:v>
                </c:pt>
                <c:pt idx="331" formatCode="0.0">
                  <c:v>0</c:v>
                </c:pt>
                <c:pt idx="332" formatCode="0.0">
                  <c:v>0</c:v>
                </c:pt>
                <c:pt idx="333" formatCode="0.0">
                  <c:v>0</c:v>
                </c:pt>
                <c:pt idx="334" formatCode="0.0">
                  <c:v>0</c:v>
                </c:pt>
                <c:pt idx="335" formatCode="0.0">
                  <c:v>0</c:v>
                </c:pt>
                <c:pt idx="336" formatCode="0.0">
                  <c:v>0</c:v>
                </c:pt>
                <c:pt idx="337" formatCode="0.0">
                  <c:v>0</c:v>
                </c:pt>
                <c:pt idx="338" formatCode="0.0">
                  <c:v>0</c:v>
                </c:pt>
                <c:pt idx="339" formatCode="0.0">
                  <c:v>0</c:v>
                </c:pt>
                <c:pt idx="340" formatCode="0.0">
                  <c:v>0</c:v>
                </c:pt>
                <c:pt idx="341" formatCode="0.0">
                  <c:v>0</c:v>
                </c:pt>
                <c:pt idx="342" formatCode="0.0">
                  <c:v>0</c:v>
                </c:pt>
                <c:pt idx="343" formatCode="0.0">
                  <c:v>0</c:v>
                </c:pt>
                <c:pt idx="344" formatCode="0.0">
                  <c:v>0</c:v>
                </c:pt>
                <c:pt idx="345" formatCode="0.0">
                  <c:v>0</c:v>
                </c:pt>
                <c:pt idx="346" formatCode="0.0">
                  <c:v>0</c:v>
                </c:pt>
                <c:pt idx="347" formatCode="0.0">
                  <c:v>0</c:v>
                </c:pt>
                <c:pt idx="348" formatCode="0.0">
                  <c:v>0</c:v>
                </c:pt>
                <c:pt idx="349" formatCode="0.0">
                  <c:v>0</c:v>
                </c:pt>
                <c:pt idx="350" formatCode="0.0">
                  <c:v>0</c:v>
                </c:pt>
                <c:pt idx="351" formatCode="0.0">
                  <c:v>0</c:v>
                </c:pt>
                <c:pt idx="352" formatCode="0.0">
                  <c:v>0</c:v>
                </c:pt>
                <c:pt idx="353" formatCode="0.0">
                  <c:v>0</c:v>
                </c:pt>
                <c:pt idx="354" formatCode="0.0">
                  <c:v>0</c:v>
                </c:pt>
                <c:pt idx="355" formatCode="0.0">
                  <c:v>0</c:v>
                </c:pt>
                <c:pt idx="356" formatCode="0.0">
                  <c:v>0</c:v>
                </c:pt>
                <c:pt idx="357" formatCode="0.0">
                  <c:v>0</c:v>
                </c:pt>
                <c:pt idx="358" formatCode="0.0">
                  <c:v>0</c:v>
                </c:pt>
                <c:pt idx="359" formatCode="0.0">
                  <c:v>0</c:v>
                </c:pt>
                <c:pt idx="360" formatCode="0.0">
                  <c:v>0</c:v>
                </c:pt>
                <c:pt idx="361" formatCode="0.0">
                  <c:v>0</c:v>
                </c:pt>
                <c:pt idx="362" formatCode="0.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389-49F4-859D-BB273400D5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87884360"/>
        <c:axId val="1"/>
      </c:scatterChart>
      <c:valAx>
        <c:axId val="487884360"/>
        <c:scaling>
          <c:orientation val="minMax"/>
          <c:max val="180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centre of mass angle (degrees)</a:t>
                </a:r>
              </a:p>
            </c:rich>
          </c:tx>
          <c:layout>
            <c:manualLayout>
              <c:xMode val="edge"/>
              <c:yMode val="edge"/>
              <c:x val="0.37952430768770024"/>
              <c:y val="0.94237290731065082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LID4096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lab energy (MeV)</a:t>
                </a:r>
              </a:p>
            </c:rich>
          </c:tx>
          <c:layout>
            <c:manualLayout>
              <c:xMode val="edge"/>
              <c:yMode val="edge"/>
              <c:x val="1.1375420787918766E-2"/>
              <c:y val="0.41186448313482155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LID4096"/>
          </a:p>
        </c:txPr>
        <c:crossAx val="487884360"/>
        <c:crosses val="autoZero"/>
        <c:crossBetween val="midCat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162357647188013"/>
          <c:y val="0.47118636462460461"/>
          <c:w val="7.9627728495584749E-2"/>
          <c:h val="7.288143832334492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LID4096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ID4096"/>
    </a:p>
  </c:txPr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plectrum plots</a:t>
            </a:r>
          </a:p>
        </c:rich>
      </c:tx>
      <c:layout>
        <c:manualLayout>
          <c:xMode val="edge"/>
          <c:yMode val="edge"/>
          <c:x val="0.44053770139306125"/>
          <c:y val="2.033906815818052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0661840744570834E-2"/>
          <c:y val="0.12542372881355932"/>
          <c:w val="0.78490175801447781"/>
          <c:h val="0.764406779661017"/>
        </c:manualLayout>
      </c:layout>
      <c:scatterChart>
        <c:scatterStyle val="lineMarker"/>
        <c:varyColors val="0"/>
        <c:ser>
          <c:idx val="0"/>
          <c:order val="0"/>
          <c:tx>
            <c:strRef>
              <c:f>'Plotting Sheet'!$N$5</c:f>
              <c:strCache>
                <c:ptCount val="1"/>
                <c:pt idx="0">
                  <c:v>energy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'Plotting Sheet'!$M$6:$M$368</c:f>
              <c:numCache>
                <c:formatCode>0.0</c:formatCode>
                <c:ptCount val="363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0</c:v>
                </c:pt>
                <c:pt idx="182">
                  <c:v>180</c:v>
                </c:pt>
                <c:pt idx="183">
                  <c:v>180</c:v>
                </c:pt>
                <c:pt idx="184">
                  <c:v>180</c:v>
                </c:pt>
                <c:pt idx="185">
                  <c:v>180</c:v>
                </c:pt>
                <c:pt idx="186">
                  <c:v>180</c:v>
                </c:pt>
                <c:pt idx="187">
                  <c:v>180</c:v>
                </c:pt>
                <c:pt idx="188">
                  <c:v>180</c:v>
                </c:pt>
                <c:pt idx="189">
                  <c:v>180</c:v>
                </c:pt>
                <c:pt idx="190">
                  <c:v>180</c:v>
                </c:pt>
                <c:pt idx="191">
                  <c:v>180</c:v>
                </c:pt>
                <c:pt idx="192">
                  <c:v>180</c:v>
                </c:pt>
                <c:pt idx="193">
                  <c:v>180</c:v>
                </c:pt>
                <c:pt idx="194">
                  <c:v>180</c:v>
                </c:pt>
                <c:pt idx="195">
                  <c:v>180</c:v>
                </c:pt>
                <c:pt idx="196">
                  <c:v>180</c:v>
                </c:pt>
                <c:pt idx="197">
                  <c:v>180</c:v>
                </c:pt>
                <c:pt idx="198">
                  <c:v>180</c:v>
                </c:pt>
                <c:pt idx="199">
                  <c:v>180</c:v>
                </c:pt>
                <c:pt idx="200">
                  <c:v>180</c:v>
                </c:pt>
                <c:pt idx="201">
                  <c:v>180</c:v>
                </c:pt>
                <c:pt idx="202">
                  <c:v>180</c:v>
                </c:pt>
                <c:pt idx="203">
                  <c:v>180</c:v>
                </c:pt>
                <c:pt idx="204">
                  <c:v>180</c:v>
                </c:pt>
                <c:pt idx="205">
                  <c:v>180</c:v>
                </c:pt>
                <c:pt idx="206">
                  <c:v>180</c:v>
                </c:pt>
                <c:pt idx="207">
                  <c:v>180</c:v>
                </c:pt>
                <c:pt idx="208">
                  <c:v>180</c:v>
                </c:pt>
                <c:pt idx="209">
                  <c:v>180</c:v>
                </c:pt>
                <c:pt idx="210">
                  <c:v>180</c:v>
                </c:pt>
                <c:pt idx="211">
                  <c:v>180</c:v>
                </c:pt>
                <c:pt idx="212">
                  <c:v>180</c:v>
                </c:pt>
                <c:pt idx="213">
                  <c:v>180</c:v>
                </c:pt>
                <c:pt idx="214">
                  <c:v>180</c:v>
                </c:pt>
                <c:pt idx="215">
                  <c:v>180</c:v>
                </c:pt>
                <c:pt idx="216">
                  <c:v>180</c:v>
                </c:pt>
                <c:pt idx="217">
                  <c:v>180</c:v>
                </c:pt>
                <c:pt idx="218">
                  <c:v>180</c:v>
                </c:pt>
                <c:pt idx="219">
                  <c:v>180</c:v>
                </c:pt>
                <c:pt idx="220">
                  <c:v>180</c:v>
                </c:pt>
                <c:pt idx="221">
                  <c:v>180</c:v>
                </c:pt>
                <c:pt idx="222">
                  <c:v>180</c:v>
                </c:pt>
                <c:pt idx="223">
                  <c:v>180</c:v>
                </c:pt>
                <c:pt idx="224">
                  <c:v>180</c:v>
                </c:pt>
                <c:pt idx="225">
                  <c:v>180</c:v>
                </c:pt>
                <c:pt idx="226">
                  <c:v>180</c:v>
                </c:pt>
                <c:pt idx="227">
                  <c:v>180</c:v>
                </c:pt>
                <c:pt idx="228">
                  <c:v>180</c:v>
                </c:pt>
                <c:pt idx="229">
                  <c:v>180</c:v>
                </c:pt>
                <c:pt idx="230">
                  <c:v>180</c:v>
                </c:pt>
                <c:pt idx="231">
                  <c:v>180</c:v>
                </c:pt>
                <c:pt idx="232">
                  <c:v>180</c:v>
                </c:pt>
                <c:pt idx="233">
                  <c:v>180</c:v>
                </c:pt>
                <c:pt idx="234">
                  <c:v>180</c:v>
                </c:pt>
                <c:pt idx="235">
                  <c:v>180</c:v>
                </c:pt>
                <c:pt idx="236">
                  <c:v>180</c:v>
                </c:pt>
                <c:pt idx="237">
                  <c:v>180</c:v>
                </c:pt>
                <c:pt idx="238">
                  <c:v>180</c:v>
                </c:pt>
                <c:pt idx="239">
                  <c:v>180</c:v>
                </c:pt>
                <c:pt idx="240">
                  <c:v>180</c:v>
                </c:pt>
                <c:pt idx="241">
                  <c:v>180</c:v>
                </c:pt>
                <c:pt idx="242">
                  <c:v>180</c:v>
                </c:pt>
                <c:pt idx="243">
                  <c:v>180</c:v>
                </c:pt>
                <c:pt idx="244">
                  <c:v>180</c:v>
                </c:pt>
                <c:pt idx="245">
                  <c:v>180</c:v>
                </c:pt>
                <c:pt idx="246">
                  <c:v>180</c:v>
                </c:pt>
                <c:pt idx="247">
                  <c:v>180</c:v>
                </c:pt>
                <c:pt idx="248">
                  <c:v>180</c:v>
                </c:pt>
                <c:pt idx="249">
                  <c:v>180</c:v>
                </c:pt>
                <c:pt idx="250">
                  <c:v>180</c:v>
                </c:pt>
                <c:pt idx="251">
                  <c:v>180</c:v>
                </c:pt>
                <c:pt idx="252">
                  <c:v>180</c:v>
                </c:pt>
                <c:pt idx="253">
                  <c:v>180</c:v>
                </c:pt>
                <c:pt idx="254">
                  <c:v>180</c:v>
                </c:pt>
                <c:pt idx="255">
                  <c:v>180</c:v>
                </c:pt>
                <c:pt idx="256">
                  <c:v>180</c:v>
                </c:pt>
                <c:pt idx="257">
                  <c:v>180</c:v>
                </c:pt>
                <c:pt idx="258">
                  <c:v>180</c:v>
                </c:pt>
                <c:pt idx="259">
                  <c:v>180</c:v>
                </c:pt>
                <c:pt idx="260">
                  <c:v>180</c:v>
                </c:pt>
                <c:pt idx="261">
                  <c:v>180</c:v>
                </c:pt>
                <c:pt idx="262">
                  <c:v>180</c:v>
                </c:pt>
                <c:pt idx="263">
                  <c:v>180</c:v>
                </c:pt>
                <c:pt idx="264">
                  <c:v>180</c:v>
                </c:pt>
                <c:pt idx="265">
                  <c:v>180</c:v>
                </c:pt>
                <c:pt idx="266">
                  <c:v>180</c:v>
                </c:pt>
                <c:pt idx="267">
                  <c:v>180</c:v>
                </c:pt>
                <c:pt idx="268">
                  <c:v>180</c:v>
                </c:pt>
                <c:pt idx="269">
                  <c:v>180</c:v>
                </c:pt>
                <c:pt idx="270">
                  <c:v>180</c:v>
                </c:pt>
                <c:pt idx="271">
                  <c:v>180</c:v>
                </c:pt>
                <c:pt idx="272">
                  <c:v>180</c:v>
                </c:pt>
                <c:pt idx="273">
                  <c:v>180</c:v>
                </c:pt>
                <c:pt idx="274">
                  <c:v>180</c:v>
                </c:pt>
                <c:pt idx="275">
                  <c:v>180</c:v>
                </c:pt>
                <c:pt idx="276">
                  <c:v>180</c:v>
                </c:pt>
                <c:pt idx="277">
                  <c:v>180</c:v>
                </c:pt>
                <c:pt idx="278">
                  <c:v>180</c:v>
                </c:pt>
                <c:pt idx="279">
                  <c:v>180</c:v>
                </c:pt>
                <c:pt idx="280">
                  <c:v>180</c:v>
                </c:pt>
                <c:pt idx="281">
                  <c:v>180</c:v>
                </c:pt>
                <c:pt idx="282">
                  <c:v>180</c:v>
                </c:pt>
                <c:pt idx="283">
                  <c:v>180</c:v>
                </c:pt>
                <c:pt idx="284">
                  <c:v>180</c:v>
                </c:pt>
                <c:pt idx="285">
                  <c:v>180</c:v>
                </c:pt>
                <c:pt idx="286">
                  <c:v>180</c:v>
                </c:pt>
                <c:pt idx="287">
                  <c:v>180</c:v>
                </c:pt>
                <c:pt idx="288">
                  <c:v>180</c:v>
                </c:pt>
                <c:pt idx="289">
                  <c:v>180</c:v>
                </c:pt>
                <c:pt idx="290">
                  <c:v>180</c:v>
                </c:pt>
                <c:pt idx="291">
                  <c:v>180</c:v>
                </c:pt>
                <c:pt idx="292">
                  <c:v>180</c:v>
                </c:pt>
                <c:pt idx="293">
                  <c:v>180</c:v>
                </c:pt>
                <c:pt idx="294">
                  <c:v>180</c:v>
                </c:pt>
                <c:pt idx="295">
                  <c:v>180</c:v>
                </c:pt>
                <c:pt idx="296">
                  <c:v>180</c:v>
                </c:pt>
                <c:pt idx="297">
                  <c:v>180</c:v>
                </c:pt>
                <c:pt idx="298">
                  <c:v>180</c:v>
                </c:pt>
                <c:pt idx="299">
                  <c:v>180</c:v>
                </c:pt>
                <c:pt idx="300">
                  <c:v>180</c:v>
                </c:pt>
                <c:pt idx="301">
                  <c:v>180</c:v>
                </c:pt>
                <c:pt idx="302">
                  <c:v>180</c:v>
                </c:pt>
                <c:pt idx="303">
                  <c:v>180</c:v>
                </c:pt>
                <c:pt idx="304">
                  <c:v>180</c:v>
                </c:pt>
                <c:pt idx="305">
                  <c:v>180</c:v>
                </c:pt>
                <c:pt idx="306">
                  <c:v>180</c:v>
                </c:pt>
                <c:pt idx="307">
                  <c:v>180</c:v>
                </c:pt>
                <c:pt idx="308">
                  <c:v>180</c:v>
                </c:pt>
                <c:pt idx="309">
                  <c:v>180</c:v>
                </c:pt>
                <c:pt idx="310">
                  <c:v>180</c:v>
                </c:pt>
                <c:pt idx="311">
                  <c:v>180</c:v>
                </c:pt>
                <c:pt idx="312">
                  <c:v>180</c:v>
                </c:pt>
                <c:pt idx="313">
                  <c:v>180</c:v>
                </c:pt>
                <c:pt idx="314">
                  <c:v>180</c:v>
                </c:pt>
                <c:pt idx="315">
                  <c:v>180</c:v>
                </c:pt>
                <c:pt idx="316">
                  <c:v>180</c:v>
                </c:pt>
                <c:pt idx="317">
                  <c:v>180</c:v>
                </c:pt>
                <c:pt idx="318">
                  <c:v>180</c:v>
                </c:pt>
                <c:pt idx="319">
                  <c:v>180</c:v>
                </c:pt>
                <c:pt idx="320">
                  <c:v>180</c:v>
                </c:pt>
                <c:pt idx="321">
                  <c:v>180</c:v>
                </c:pt>
                <c:pt idx="322">
                  <c:v>180</c:v>
                </c:pt>
                <c:pt idx="323">
                  <c:v>180</c:v>
                </c:pt>
                <c:pt idx="324">
                  <c:v>180</c:v>
                </c:pt>
                <c:pt idx="325">
                  <c:v>180</c:v>
                </c:pt>
                <c:pt idx="326">
                  <c:v>180</c:v>
                </c:pt>
                <c:pt idx="327">
                  <c:v>180</c:v>
                </c:pt>
                <c:pt idx="328">
                  <c:v>180</c:v>
                </c:pt>
                <c:pt idx="329">
                  <c:v>180</c:v>
                </c:pt>
                <c:pt idx="330">
                  <c:v>180</c:v>
                </c:pt>
                <c:pt idx="331">
                  <c:v>180</c:v>
                </c:pt>
                <c:pt idx="332">
                  <c:v>180</c:v>
                </c:pt>
                <c:pt idx="333">
                  <c:v>180</c:v>
                </c:pt>
                <c:pt idx="334">
                  <c:v>180</c:v>
                </c:pt>
                <c:pt idx="335">
                  <c:v>180</c:v>
                </c:pt>
                <c:pt idx="336">
                  <c:v>180</c:v>
                </c:pt>
                <c:pt idx="337">
                  <c:v>180</c:v>
                </c:pt>
                <c:pt idx="338">
                  <c:v>180</c:v>
                </c:pt>
                <c:pt idx="339">
                  <c:v>180</c:v>
                </c:pt>
                <c:pt idx="340">
                  <c:v>180</c:v>
                </c:pt>
                <c:pt idx="341">
                  <c:v>180</c:v>
                </c:pt>
                <c:pt idx="342">
                  <c:v>180</c:v>
                </c:pt>
                <c:pt idx="343">
                  <c:v>180</c:v>
                </c:pt>
                <c:pt idx="344">
                  <c:v>180</c:v>
                </c:pt>
                <c:pt idx="345">
                  <c:v>180</c:v>
                </c:pt>
                <c:pt idx="346">
                  <c:v>180</c:v>
                </c:pt>
                <c:pt idx="347">
                  <c:v>180</c:v>
                </c:pt>
                <c:pt idx="348">
                  <c:v>180</c:v>
                </c:pt>
                <c:pt idx="349">
                  <c:v>180</c:v>
                </c:pt>
                <c:pt idx="350">
                  <c:v>180</c:v>
                </c:pt>
                <c:pt idx="351">
                  <c:v>180</c:v>
                </c:pt>
                <c:pt idx="352">
                  <c:v>180</c:v>
                </c:pt>
                <c:pt idx="353">
                  <c:v>180</c:v>
                </c:pt>
                <c:pt idx="354">
                  <c:v>180</c:v>
                </c:pt>
                <c:pt idx="355">
                  <c:v>180</c:v>
                </c:pt>
                <c:pt idx="356">
                  <c:v>180</c:v>
                </c:pt>
                <c:pt idx="357">
                  <c:v>180</c:v>
                </c:pt>
                <c:pt idx="358">
                  <c:v>180</c:v>
                </c:pt>
                <c:pt idx="359">
                  <c:v>180</c:v>
                </c:pt>
                <c:pt idx="360">
                  <c:v>180</c:v>
                </c:pt>
                <c:pt idx="361">
                  <c:v>180</c:v>
                </c:pt>
                <c:pt idx="362">
                  <c:v>180</c:v>
                </c:pt>
              </c:numCache>
            </c:numRef>
          </c:xVal>
          <c:yVal>
            <c:numRef>
              <c:f>'Plotting Sheet'!$N$6:$N$368</c:f>
              <c:numCache>
                <c:formatCode>0.0</c:formatCode>
                <c:ptCount val="363"/>
                <c:pt idx="0">
                  <c:v>34.069047750008352</c:v>
                </c:pt>
                <c:pt idx="1">
                  <c:v>34.062134433932776</c:v>
                </c:pt>
                <c:pt idx="2">
                  <c:v>34.04140245328707</c:v>
                </c:pt>
                <c:pt idx="3">
                  <c:v>34.006875698529299</c:v>
                </c:pt>
                <c:pt idx="4">
                  <c:v>33.958593946162736</c:v>
                </c:pt>
                <c:pt idx="5">
                  <c:v>33.896612797413468</c:v>
                </c:pt>
                <c:pt idx="6">
                  <c:v>33.821003592517918</c:v>
                </c:pt>
                <c:pt idx="7">
                  <c:v>33.731853300755326</c:v>
                </c:pt>
                <c:pt idx="8">
                  <c:v>33.62926438640077</c:v>
                </c:pt>
                <c:pt idx="9">
                  <c:v>33.513354650814648</c:v>
                </c:pt>
                <c:pt idx="10">
                  <c:v>33.384257050915217</c:v>
                </c:pt>
                <c:pt idx="11">
                  <c:v>33.242119494324989</c:v>
                </c:pt>
                <c:pt idx="12">
                  <c:v>33.087104611513041</c:v>
                </c:pt>
                <c:pt idx="13">
                  <c:v>32.919389505290361</c:v>
                </c:pt>
                <c:pt idx="14">
                  <c:v>32.73916547805046</c:v>
                </c:pt>
                <c:pt idx="15">
                  <c:v>32.54663773718282</c:v>
                </c:pt>
                <c:pt idx="16">
                  <c:v>32.342025079110982</c:v>
                </c:pt>
                <c:pt idx="17">
                  <c:v>32.125559552446624</c:v>
                </c:pt>
                <c:pt idx="18">
                  <c:v>31.897486100774533</c:v>
                </c:pt>
                <c:pt idx="19">
                  <c:v>31.658062185613112</c:v>
                </c:pt>
                <c:pt idx="20">
                  <c:v>31.407557390121191</c:v>
                </c:pt>
                <c:pt idx="21">
                  <c:v>31.14625300415177</c:v>
                </c:pt>
                <c:pt idx="22">
                  <c:v>30.874441591267438</c:v>
                </c:pt>
                <c:pt idx="23">
                  <c:v>30.592426538368933</c:v>
                </c:pt>
                <c:pt idx="24">
                  <c:v>30.300521588596762</c:v>
                </c:pt>
                <c:pt idx="25">
                  <c:v>29.999050358196929</c:v>
                </c:pt>
                <c:pt idx="26">
                  <c:v>29.688345838051763</c:v>
                </c:pt>
                <c:pt idx="27">
                  <c:v>29.368749880604682</c:v>
                </c:pt>
                <c:pt idx="28">
                  <c:v>29.040612672915859</c:v>
                </c:pt>
                <c:pt idx="29">
                  <c:v>28.704292196607899</c:v>
                </c:pt>
                <c:pt idx="30">
                  <c:v>28.360153675475406</c:v>
                </c:pt>
                <c:pt idx="31">
                  <c:v>28.008569011543965</c:v>
                </c:pt>
                <c:pt idx="32">
                  <c:v>27.649916210381907</c:v>
                </c:pt>
                <c:pt idx="33">
                  <c:v>27.284578796481298</c:v>
                </c:pt>
                <c:pt idx="34">
                  <c:v>26.912945219535644</c:v>
                </c:pt>
                <c:pt idx="35">
                  <c:v>26.535408252461295</c:v>
                </c:pt>
                <c:pt idx="36">
                  <c:v>26.152364382016955</c:v>
                </c:pt>
                <c:pt idx="37">
                  <c:v>25.76421319289458</c:v>
                </c:pt>
                <c:pt idx="38">
                  <c:v>25.371356746167482</c:v>
                </c:pt>
                <c:pt idx="39">
                  <c:v>24.974198952999853</c:v>
                </c:pt>
                <c:pt idx="40">
                  <c:v>24.57314494453702</c:v>
                </c:pt>
                <c:pt idx="41">
                  <c:v>24.168600438909639</c:v>
                </c:pt>
                <c:pt idx="42">
                  <c:v>23.760971106317424</c:v>
                </c:pt>
                <c:pt idx="43">
                  <c:v>23.350661933162346</c:v>
                </c:pt>
                <c:pt idx="44">
                  <c:v>22.938076586240985</c:v>
                </c:pt>
                <c:pt idx="45">
                  <c:v>22.523616778015274</c:v>
                </c:pt>
                <c:pt idx="46">
                  <c:v>22.107681634024612</c:v>
                </c:pt>
                <c:pt idx="47">
                  <c:v>21.69066706351845</c:v>
                </c:pt>
                <c:pt idx="48">
                  <c:v>21.272965134429224</c:v>
                </c:pt>
                <c:pt idx="49">
                  <c:v>20.854963453837051</c:v>
                </c:pt>
                <c:pt idx="50">
                  <c:v>20.437044555115513</c:v>
                </c:pt>
                <c:pt idx="51">
                  <c:v>20.019585292988285</c:v>
                </c:pt>
                <c:pt idx="52">
                  <c:v>19.602956247764162</c:v>
                </c:pt>
                <c:pt idx="53">
                  <c:v>19.18752114006957</c:v>
                </c:pt>
                <c:pt idx="54">
                  <c:v>18.773636257430866</c:v>
                </c:pt>
                <c:pt idx="55">
                  <c:v>18.361649894116287</c:v>
                </c:pt>
                <c:pt idx="56">
                  <c:v>17.951901805684567</c:v>
                </c:pt>
                <c:pt idx="57">
                  <c:v>17.544722679737223</c:v>
                </c:pt>
                <c:pt idx="58">
                  <c:v>17.140433624413536</c:v>
                </c:pt>
                <c:pt idx="59">
                  <c:v>16.739345676209435</c:v>
                </c:pt>
                <c:pt idx="60">
                  <c:v>16.341759328739624</c:v>
                </c:pt>
                <c:pt idx="61">
                  <c:v>15.947964084092343</c:v>
                </c:pt>
                <c:pt idx="62">
                  <c:v>15.558238028459145</c:v>
                </c:pt>
                <c:pt idx="63">
                  <c:v>15.172847433726492</c:v>
                </c:pt>
                <c:pt idx="64">
                  <c:v>14.79204638674349</c:v>
                </c:pt>
                <c:pt idx="65">
                  <c:v>14.416076447955525</c:v>
                </c:pt>
                <c:pt idx="66">
                  <c:v>14.045166341092409</c:v>
                </c:pt>
                <c:pt idx="67">
                  <c:v>13.679531675561234</c:v>
                </c:pt>
                <c:pt idx="68">
                  <c:v>13.319374703138736</c:v>
                </c:pt>
                <c:pt idx="69">
                  <c:v>12.964884110502238</c:v>
                </c:pt>
                <c:pt idx="70">
                  <c:v>12.616234849036426</c:v>
                </c:pt>
                <c:pt idx="71">
                  <c:v>12.273588003249653</c:v>
                </c:pt>
                <c:pt idx="72">
                  <c:v>11.937090698999425</c:v>
                </c:pt>
                <c:pt idx="73">
                  <c:v>11.6068760525641</c:v>
                </c:pt>
                <c:pt idx="74">
                  <c:v>11.283063161423637</c:v>
                </c:pt>
                <c:pt idx="75">
                  <c:v>10.965757137404713</c:v>
                </c:pt>
                <c:pt idx="76">
                  <c:v>10.655049182614043</c:v>
                </c:pt>
                <c:pt idx="77">
                  <c:v>10.351016708342891</c:v>
                </c:pt>
                <c:pt idx="78">
                  <c:v>10.05372349684942</c:v>
                </c:pt>
                <c:pt idx="79">
                  <c:v>9.7632199056444513</c:v>
                </c:pt>
                <c:pt idx="80">
                  <c:v>9.4795431136059189</c:v>
                </c:pt>
                <c:pt idx="81">
                  <c:v>9.2027174079370404</c:v>
                </c:pt>
                <c:pt idx="82">
                  <c:v>8.9327545106693531</c:v>
                </c:pt>
                <c:pt idx="83">
                  <c:v>8.669653943096959</c:v>
                </c:pt>
                <c:pt idx="84">
                  <c:v>8.4134034262152753</c:v>
                </c:pt>
                <c:pt idx="85">
                  <c:v>8.1639793149396258</c:v>
                </c:pt>
                <c:pt idx="86">
                  <c:v>7.9213470635866576</c:v>
                </c:pt>
                <c:pt idx="87">
                  <c:v>7.6854617198465185</c:v>
                </c:pt>
                <c:pt idx="88">
                  <c:v>7.4562684442236762</c:v>
                </c:pt>
                <c:pt idx="89">
                  <c:v>7.2337030517234506</c:v>
                </c:pt>
                <c:pt idx="90">
                  <c:v>7.0176925723883761</c:v>
                </c:pt>
                <c:pt idx="91">
                  <c:v>6.8081558271471145</c:v>
                </c:pt>
                <c:pt idx="92">
                  <c:v>6.6050040153580367</c:v>
                </c:pt>
                <c:pt idx="93">
                  <c:v>6.408141310368868</c:v>
                </c:pt>
                <c:pt idx="94">
                  <c:v>6.2174654594192544</c:v>
                </c:pt>
                <c:pt idx="95">
                  <c:v>6.0328683842491539</c:v>
                </c:pt>
                <c:pt idx="96">
                  <c:v>5.8542367788616261</c:v>
                </c:pt>
                <c:pt idx="97">
                  <c:v>5.6814527010138907</c:v>
                </c:pt>
                <c:pt idx="98">
                  <c:v>5.5143941541772667</c:v>
                </c:pt>
                <c:pt idx="99">
                  <c:v>5.3529356569038216</c:v>
                </c:pt>
                <c:pt idx="100">
                  <c:v>5.1969487967701795</c:v>
                </c:pt>
                <c:pt idx="101">
                  <c:v>5.0463027663240849</c:v>
                </c:pt>
                <c:pt idx="102">
                  <c:v>4.9008648787380373</c:v>
                </c:pt>
                <c:pt idx="103">
                  <c:v>4.7605010611619525</c:v>
                </c:pt>
                <c:pt idx="104">
                  <c:v>4.6250763240742936</c:v>
                </c:pt>
                <c:pt idx="105">
                  <c:v>4.4944552052300351</c:v>
                </c:pt>
                <c:pt idx="106">
                  <c:v>4.3685021871135694</c:v>
                </c:pt>
                <c:pt idx="107">
                  <c:v>4.2470820870992352</c:v>
                </c:pt>
                <c:pt idx="108">
                  <c:v>4.1300604198108344</c:v>
                </c:pt>
                <c:pt idx="109">
                  <c:v>4.0173037314462485</c:v>
                </c:pt>
                <c:pt idx="110">
                  <c:v>3.9086799060878046</c:v>
                </c:pt>
                <c:pt idx="111">
                  <c:v>3.8040584442566518</c:v>
                </c:pt>
                <c:pt idx="112">
                  <c:v>3.7033107141799655</c:v>
                </c:pt>
                <c:pt idx="113">
                  <c:v>3.6063101764376109</c:v>
                </c:pt>
                <c:pt idx="114">
                  <c:v>3.5129325828120801</c:v>
                </c:pt>
                <c:pt idx="115">
                  <c:v>3.4230561503155874</c:v>
                </c:pt>
                <c:pt idx="116">
                  <c:v>3.3365617114812056</c:v>
                </c:pt>
                <c:pt idx="117">
                  <c:v>3.2533328421030974</c:v>
                </c:pt>
                <c:pt idx="118">
                  <c:v>3.1732559676801091</c:v>
                </c:pt>
                <c:pt idx="119">
                  <c:v>3.0962204498718084</c:v>
                </c:pt>
                <c:pt idx="120">
                  <c:v>3.0221186543042036</c:v>
                </c:pt>
                <c:pt idx="121">
                  <c:v>2.9508460010815374</c:v>
                </c:pt>
                <c:pt idx="122">
                  <c:v>2.8823009993553659</c:v>
                </c:pt>
                <c:pt idx="123">
                  <c:v>2.8163852672875103</c:v>
                </c:pt>
                <c:pt idx="124">
                  <c:v>2.7530035387197342</c:v>
                </c:pt>
                <c:pt idx="125">
                  <c:v>2.692063657821075</c:v>
                </c:pt>
                <c:pt idx="126">
                  <c:v>2.633476562938962</c:v>
                </c:pt>
                <c:pt idx="127">
                  <c:v>2.5771562608325027</c:v>
                </c:pt>
                <c:pt idx="128">
                  <c:v>2.523019792400035</c:v>
                </c:pt>
                <c:pt idx="129">
                  <c:v>2.4709871909588532</c:v>
                </c:pt>
                <c:pt idx="130">
                  <c:v>2.4209814340678775</c:v>
                </c:pt>
                <c:pt idx="131">
                  <c:v>2.3729283898188069</c:v>
                </c:pt>
                <c:pt idx="132">
                  <c:v>2.3267567584549984</c:v>
                </c:pt>
                <c:pt idx="133">
                  <c:v>2.2823980101118604</c:v>
                </c:pt>
                <c:pt idx="134">
                  <c:v>2.2397863194106451</c:v>
                </c:pt>
                <c:pt idx="135">
                  <c:v>2.1988584975706011</c:v>
                </c:pt>
                <c:pt idx="136">
                  <c:v>2.159553922647131</c:v>
                </c:pt>
                <c:pt idx="137">
                  <c:v>2.1218144684464786</c:v>
                </c:pt>
                <c:pt idx="138">
                  <c:v>2.0855844326082704</c:v>
                </c:pt>
                <c:pt idx="139">
                  <c:v>2.0508104643005418</c:v>
                </c:pt>
                <c:pt idx="140">
                  <c:v>2.0174414919185151</c:v>
                </c:pt>
                <c:pt idx="141">
                  <c:v>1.9854286511379575</c:v>
                </c:pt>
                <c:pt idx="142">
                  <c:v>1.9547252136262092</c:v>
                </c:pt>
                <c:pt idx="143">
                  <c:v>1.9252865166781197</c:v>
                </c:pt>
                <c:pt idx="144">
                  <c:v>1.8970698940099413</c:v>
                </c:pt>
                <c:pt idx="145">
                  <c:v>1.8700346079065027</c:v>
                </c:pt>
                <c:pt idx="146">
                  <c:v>1.8441417828919691</c:v>
                </c:pt>
                <c:pt idx="147">
                  <c:v>1.8193543410644764</c:v>
                </c:pt>
                <c:pt idx="148">
                  <c:v>1.7956369392117904</c:v>
                </c:pt>
                <c:pt idx="149">
                  <c:v>1.7729559078034651</c:v>
                </c:pt>
                <c:pt idx="150">
                  <c:v>1.7512791919349568</c:v>
                </c:pt>
                <c:pt idx="151">
                  <c:v>1.7305762942801881</c:v>
                </c:pt>
                <c:pt idx="152">
                  <c:v>1.7108182200988342</c:v>
                </c:pt>
                <c:pt idx="153">
                  <c:v>1.6919774243235615</c:v>
                </c:pt>
                <c:pt idx="154">
                  <c:v>1.6740277607488878</c:v>
                </c:pt>
                <c:pt idx="155">
                  <c:v>1.6569444333264687</c:v>
                </c:pt>
                <c:pt idx="156">
                  <c:v>1.6407039495661773</c:v>
                </c:pt>
                <c:pt idx="157">
                  <c:v>1.6252840760346419</c:v>
                </c:pt>
                <c:pt idx="158">
                  <c:v>1.6106637959381107</c:v>
                </c:pt>
                <c:pt idx="159">
                  <c:v>1.5968232687654595</c:v>
                </c:pt>
                <c:pt idx="160">
                  <c:v>1.5837437919709176</c:v>
                </c:pt>
                <c:pt idx="161">
                  <c:v>1.5714077646689915</c:v>
                </c:pt>
                <c:pt idx="162">
                  <c:v>1.5597986533080306</c:v>
                </c:pt>
                <c:pt idx="163">
                  <c:v>1.5489009592947074</c:v>
                </c:pt>
                <c:pt idx="164">
                  <c:v>1.5387001885341838</c:v>
                </c:pt>
                <c:pt idx="165">
                  <c:v>1.5291828228526112</c:v>
                </c:pt>
                <c:pt idx="166">
                  <c:v>1.5203362932677797</c:v>
                </c:pt>
                <c:pt idx="167">
                  <c:v>1.5121489550743523</c:v>
                </c:pt>
                <c:pt idx="168">
                  <c:v>1.5046100647117933</c:v>
                </c:pt>
                <c:pt idx="169">
                  <c:v>1.4977097583791361</c:v>
                </c:pt>
                <c:pt idx="170">
                  <c:v>1.4914390323719928</c:v>
                </c:pt>
                <c:pt idx="171">
                  <c:v>1.4857897251038665</c:v>
                </c:pt>
                <c:pt idx="172">
                  <c:v>1.4807545007932155</c:v>
                </c:pt>
                <c:pt idx="173">
                  <c:v>1.4763268347820813</c:v>
                </c:pt>
                <c:pt idx="174">
                  <c:v>1.472501000468563</c:v>
                </c:pt>
                <c:pt idx="175">
                  <c:v>1.4692720578283323</c:v>
                </c:pt>
                <c:pt idx="176">
                  <c:v>1.4666358435060098</c:v>
                </c:pt>
                <c:pt idx="177">
                  <c:v>1.4645889624603543</c:v>
                </c:pt>
                <c:pt idx="178">
                  <c:v>1.4631287811495042</c:v>
                </c:pt>
                <c:pt idx="179">
                  <c:v>1.4622534222412649</c:v>
                </c:pt>
                <c:pt idx="180">
                  <c:v>1.4619617608428117</c:v>
                </c:pt>
                <c:pt idx="181">
                  <c:v>1.4619617608428117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A66-4BCD-AD61-CCBC4234DF5B}"/>
            </c:ext>
          </c:extLst>
        </c:ser>
        <c:ser>
          <c:idx val="1"/>
          <c:order val="1"/>
          <c:tx>
            <c:strRef>
              <c:f>'Plotting Sheet'!$P$5</c:f>
              <c:strCache>
                <c:ptCount val="1"/>
                <c:pt idx="0">
                  <c:v>rec energy</c:v>
                </c:pt>
              </c:strCache>
            </c:strRef>
          </c:tx>
          <c:spPr>
            <a:ln w="1905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'Plotting Sheet'!$O$6:$O$368</c:f>
              <c:numCache>
                <c:formatCode>0.0</c:formatCode>
                <c:ptCount val="363"/>
                <c:pt idx="0">
                  <c:v>0</c:v>
                </c:pt>
                <c:pt idx="1">
                  <c:v>2.722794892969263E-2</c:v>
                </c:pt>
                <c:pt idx="2">
                  <c:v>5.4429588216103483E-2</c:v>
                </c:pt>
                <c:pt idx="3">
                  <c:v>8.1578650004432332E-2</c:v>
                </c:pt>
                <c:pt idx="4">
                  <c:v>0.10864894992840045</c:v>
                </c:pt>
                <c:pt idx="5">
                  <c:v>0.13561442863371201</c:v>
                </c:pt>
                <c:pt idx="6">
                  <c:v>0.1624491930374119</c:v>
                </c:pt>
                <c:pt idx="7">
                  <c:v>0.18912755723651883</c:v>
                </c:pt>
                <c:pt idx="8">
                  <c:v>0.2156240829805145</c:v>
                </c:pt>
                <c:pt idx="9">
                  <c:v>0.24191361962376262</c:v>
                </c:pt>
                <c:pt idx="10">
                  <c:v>0.26797134347567414</c:v>
                </c:pt>
                <c:pt idx="11">
                  <c:v>0.29377279646847609</c:v>
                </c:pt>
                <c:pt idx="12">
                  <c:v>0.31929392406469798</c:v>
                </c:pt>
                <c:pt idx="13">
                  <c:v>0.34451111232899129</c:v>
                </c:pt>
                <c:pt idx="14">
                  <c:v>0.36940122409161463</c:v>
                </c:pt>
                <c:pt idx="15">
                  <c:v>0.39394163413384869</c:v>
                </c:pt>
                <c:pt idx="16">
                  <c:v>0.4181102633286492</c:v>
                </c:pt>
                <c:pt idx="17">
                  <c:v>0.441885611673145</c:v>
                </c:pt>
                <c:pt idx="18">
                  <c:v>0.4652467901529303</c:v>
                </c:pt>
                <c:pt idx="19">
                  <c:v>0.48817355138160839</c:v>
                </c:pt>
                <c:pt idx="20">
                  <c:v>0.51064631896260293</c:v>
                </c:pt>
                <c:pt idx="21">
                  <c:v>0.53264621552395319</c:v>
                </c:pt>
                <c:pt idx="22">
                  <c:v>0.55415508938039726</c:v>
                </c:pt>
                <c:pt idx="23">
                  <c:v>0.57515553978087453</c:v>
                </c:pt>
                <c:pt idx="24">
                  <c:v>0.59563094070316802</c:v>
                </c:pt>
                <c:pt idx="25">
                  <c:v>0.61556546316117444</c:v>
                </c:pt>
                <c:pt idx="26">
                  <c:v>0.63494409599382085</c:v>
                </c:pt>
                <c:pt idx="27">
                  <c:v>0.65375266510830432</c:v>
                </c:pt>
                <c:pt idx="28">
                  <c:v>0.67197785115369824</c:v>
                </c:pt>
                <c:pt idx="29">
                  <c:v>0.68960720560437438</c:v>
                </c:pt>
                <c:pt idx="30">
                  <c:v>0.70662916523592667</c:v>
                </c:pt>
                <c:pt idx="31">
                  <c:v>0.72303306497930853</c:v>
                </c:pt>
                <c:pt idx="32">
                  <c:v>0.73880914914187623</c:v>
                </c:pt>
                <c:pt idx="33">
                  <c:v>0.75394858098676609</c:v>
                </c:pt>
                <c:pt idx="34">
                  <c:v>0.76844345066457909</c:v>
                </c:pt>
                <c:pt idx="35">
                  <c:v>0.78228678149380582</c:v>
                </c:pt>
                <c:pt idx="36">
                  <c:v>0.79547253458853429</c:v>
                </c:pt>
                <c:pt idx="37">
                  <c:v>0.80799561183403523</c:v>
                </c:pt>
                <c:pt idx="38">
                  <c:v>0.81985185721260168</c:v>
                </c:pt>
                <c:pt idx="39">
                  <c:v>0.83103805648366136</c:v>
                </c:pt>
                <c:pt idx="40">
                  <c:v>0.84155193522358551</c:v>
                </c:pt>
                <c:pt idx="41">
                  <c:v>0.8513921552317949</c:v>
                </c:pt>
                <c:pt idx="42">
                  <c:v>0.86055830931107358</c:v>
                </c:pt>
                <c:pt idx="43">
                  <c:v>0.86905091443065519</c:v>
                </c:pt>
                <c:pt idx="44">
                  <c:v>0.87687140328176294</c:v>
                </c:pt>
                <c:pt idx="45">
                  <c:v>0.88402211423571941</c:v>
                </c:pt>
                <c:pt idx="46">
                  <c:v>0.8905062797157085</c:v>
                </c:pt>
                <c:pt idx="47">
                  <c:v>0.89632801299363274</c:v>
                </c:pt>
                <c:pt idx="48">
                  <c:v>0.90149229342429271</c:v>
                </c:pt>
                <c:pt idx="49">
                  <c:v>0.9060049501297236</c:v>
                </c:pt>
                <c:pt idx="50">
                  <c:v>0.90987264414729396</c:v>
                </c:pt>
                <c:pt idx="51">
                  <c:v>0.9131028490560773</c:v>
                </c:pt>
                <c:pt idx="52">
                  <c:v>0.9157038300970054</c:v>
                </c:pt>
                <c:pt idx="53">
                  <c:v>0.91768462180381138</c:v>
                </c:pt>
                <c:pt idx="54">
                  <c:v>0.91905500416311237</c:v>
                </c:pt>
                <c:pt idx="55">
                  <c:v>0.91982547732421971</c:v>
                </c:pt>
                <c:pt idx="56">
                  <c:v>0.92000723488143055</c:v>
                </c:pt>
                <c:pt idx="57">
                  <c:v>0.91961213575448086</c:v>
                </c:pt>
                <c:pt idx="58">
                  <c:v>0.91865267469614675</c:v>
                </c:pt>
                <c:pt idx="59">
                  <c:v>0.91714195145988442</c:v>
                </c:pt>
                <c:pt idx="60">
                  <c:v>0.91509363866492777</c:v>
                </c:pt>
                <c:pt idx="61">
                  <c:v>0.91252194840131473</c:v>
                </c:pt>
                <c:pt idx="62">
                  <c:v>0.90944159762331489</c:v>
                </c:pt>
                <c:pt idx="63">
                  <c:v>0.90586777238580019</c:v>
                </c:pt>
                <c:pt idx="64">
                  <c:v>0.90181609098581195</c:v>
                </c:pt>
                <c:pt idx="65">
                  <c:v>0.89730256607873349</c:v>
                </c:pt>
                <c:pt idx="66">
                  <c:v>0.89234356584735464</c:v>
                </c:pt>
                <c:pt idx="67">
                  <c:v>0.88695577431088746</c:v>
                </c:pt>
                <c:pt idx="68">
                  <c:v>0.88115615087021537</c:v>
                </c:pt>
                <c:pt idx="69">
                  <c:v>0.87496188919587004</c:v>
                </c:pt>
                <c:pt idx="70">
                  <c:v>0.86839037557483867</c:v>
                </c:pt>
                <c:pt idx="71">
                  <c:v>0.86145914684265701</c:v>
                </c:pt>
                <c:pt idx="72">
                  <c:v>0.85418584803728159</c:v>
                </c:pt>
                <c:pt idx="73">
                  <c:v>0.84658818992080398</c:v>
                </c:pt>
                <c:pt idx="74">
                  <c:v>0.83868390652457769</c:v>
                </c:pt>
                <c:pt idx="75">
                  <c:v>0.83049071288180087</c:v>
                </c:pt>
                <c:pt idx="76">
                  <c:v>0.82202626311905036</c:v>
                </c:pt>
                <c:pt idx="77">
                  <c:v>0.81330810908498108</c:v>
                </c:pt>
                <c:pt idx="78">
                  <c:v>0.80435365969911143</c:v>
                </c:pt>
                <c:pt idx="79">
                  <c:v>0.79518014120710478</c:v>
                </c:pt>
                <c:pt idx="80">
                  <c:v>0.78580455853039033</c:v>
                </c:pt>
                <c:pt idx="81">
                  <c:v>0.77624365789732708</c:v>
                </c:pt>
                <c:pt idx="82">
                  <c:v>0.76651389094035494</c:v>
                </c:pt>
                <c:pt idx="83">
                  <c:v>0.75663138043849421</c:v>
                </c:pt>
                <c:pt idx="84">
                  <c:v>0.74661188787697375</c:v>
                </c:pt>
                <c:pt idx="85">
                  <c:v>0.73647078298601631</c:v>
                </c:pt>
                <c:pt idx="86">
                  <c:v>0.72622301540827772</c:v>
                </c:pt>
                <c:pt idx="87">
                  <c:v>0.71588308863039285</c:v>
                </c:pt>
                <c:pt idx="88">
                  <c:v>0.70546503629698676</c:v>
                </c:pt>
                <c:pt idx="89">
                  <c:v>0.69498240100738551</c:v>
                </c:pt>
                <c:pt idx="90">
                  <c:v>0.68444821567519465</c:v>
                </c:pt>
                <c:pt idx="91">
                  <c:v>0.67387498750919317</c:v>
                </c:pt>
                <c:pt idx="92">
                  <c:v>0.66327468465226014</c:v>
                </c:pt>
                <c:pt idx="93">
                  <c:v>0.65265872549160131</c:v>
                </c:pt>
                <c:pt idx="94">
                  <c:v>0.64203797063098933</c:v>
                </c:pt>
                <c:pt idx="95">
                  <c:v>0.63142271749272894</c:v>
                </c:pt>
                <c:pt idx="96">
                  <c:v>0.62082269749500552</c:v>
                </c:pt>
                <c:pt idx="97">
                  <c:v>0.61024707572913539</c:v>
                </c:pt>
                <c:pt idx="98">
                  <c:v>0.59970445304161757</c:v>
                </c:pt>
                <c:pt idx="99">
                  <c:v>0.589202870407734</c:v>
                </c:pt>
                <c:pt idx="100">
                  <c:v>0.57874981546746873</c:v>
                </c:pt>
                <c:pt idx="101">
                  <c:v>0.56835223108057809</c:v>
                </c:pt>
                <c:pt idx="102">
                  <c:v>0.55801652574617477</c:v>
                </c:pt>
                <c:pt idx="103">
                  <c:v>0.54774858572282559</c:v>
                </c:pt>
                <c:pt idx="104">
                  <c:v>0.53755378867885406</c:v>
                </c:pt>
                <c:pt idx="105">
                  <c:v>0.52743701869795911</c:v>
                </c:pt>
                <c:pt idx="106">
                  <c:v>0.51740268246377541</c:v>
                </c:pt>
                <c:pt idx="107">
                  <c:v>0.50745472644724132</c:v>
                </c:pt>
                <c:pt idx="108">
                  <c:v>0.49759665492325622</c:v>
                </c:pt>
                <c:pt idx="109">
                  <c:v>0.48783154864768447</c:v>
                </c:pt>
                <c:pt idx="110">
                  <c:v>0.47816208403185684</c:v>
                </c:pt>
                <c:pt idx="111">
                  <c:v>0.46859055265950267</c:v>
                </c:pt>
                <c:pt idx="112">
                  <c:v>0.45911888099973758</c:v>
                </c:pt>
                <c:pt idx="113">
                  <c:v>0.4497486501800671</c:v>
                </c:pt>
                <c:pt idx="114">
                  <c:v>0.44048111569343817</c:v>
                </c:pt>
                <c:pt idx="115">
                  <c:v>0.43131722692499774</c:v>
                </c:pt>
                <c:pt idx="116">
                  <c:v>0.42225764639535379</c:v>
                </c:pt>
                <c:pt idx="117">
                  <c:v>0.41330276862887516</c:v>
                </c:pt>
                <c:pt idx="118">
                  <c:v>0.40445273856680553</c:v>
                </c:pt>
                <c:pt idx="119">
                  <c:v>0.39570746945637092</c:v>
                </c:pt>
                <c:pt idx="120">
                  <c:v>0.3870666601576096</c:v>
                </c:pt>
                <c:pt idx="121">
                  <c:v>0.37852981182026657</c:v>
                </c:pt>
                <c:pt idx="122">
                  <c:v>0.37009624389256335</c:v>
                </c:pt>
                <c:pt idx="123">
                  <c:v>0.36176510943276102</c:v>
                </c:pt>
                <c:pt idx="124">
                  <c:v>0.35353540970303288</c:v>
                </c:pt>
                <c:pt idx="125">
                  <c:v>0.34540600803250149</c:v>
                </c:pt>
                <c:pt idx="126">
                  <c:v>0.3373756429432706</c:v>
                </c:pt>
                <c:pt idx="127">
                  <c:v>0.32944294053973971</c:v>
                </c:pt>
                <c:pt idx="128">
                  <c:v>0.32160642616638235</c:v>
                </c:pt>
                <c:pt idx="129">
                  <c:v>0.31386453534436642</c:v>
                </c:pt>
                <c:pt idx="130">
                  <c:v>0.306215624001269</c:v>
                </c:pt>
                <c:pt idx="131">
                  <c:v>0.29865797801157407</c:v>
                </c:pt>
                <c:pt idx="132">
                  <c:v>0.29118982206845706</c:v>
                </c:pt>
                <c:pt idx="133">
                  <c:v>0.28380932790966179</c:v>
                </c:pt>
                <c:pt idx="134">
                  <c:v>0.27651462192221254</c:v>
                </c:pt>
                <c:pt idx="135">
                  <c:v>0.26930379215178718</c:v>
                </c:pt>
                <c:pt idx="136">
                  <c:v>0.26217489474370137</c:v>
                </c:pt>
                <c:pt idx="137">
                  <c:v>0.25512595984308728</c:v>
                </c:pt>
                <c:pt idx="138">
                  <c:v>0.24815499698184312</c:v>
                </c:pt>
                <c:pt idx="139">
                  <c:v>0.24125999998025616</c:v>
                </c:pt>
                <c:pt idx="140">
                  <c:v>0.23443895139066878</c:v>
                </c:pt>
                <c:pt idx="141">
                  <c:v>0.2276898265104223</c:v>
                </c:pt>
                <c:pt idx="142">
                  <c:v>0.22101059699038103</c:v>
                </c:pt>
                <c:pt idx="143">
                  <c:v>0.21439923406478151</c:v>
                </c:pt>
                <c:pt idx="144">
                  <c:v>0.2078537114274053</c:v>
                </c:pt>
                <c:pt idx="145">
                  <c:v>0.2013720077778425</c:v>
                </c:pt>
                <c:pt idx="146">
                  <c:v>0.19495210906090904</c:v>
                </c:pt>
                <c:pt idx="147">
                  <c:v>0.18859201042105936</c:v>
                </c:pt>
                <c:pt idx="148">
                  <c:v>0.18228971789265055</c:v>
                </c:pt>
                <c:pt idx="149">
                  <c:v>0.17604324984583725</c:v>
                </c:pt>
                <c:pt idx="150">
                  <c:v>0.16985063820676716</c:v>
                </c:pt>
                <c:pt idx="151">
                  <c:v>0.16370992946960711</c:v>
                </c:pt>
                <c:pt idx="152">
                  <c:v>0.15761918551711651</c:v>
                </c:pt>
                <c:pt idx="153">
                  <c:v>0.15157648426509179</c:v>
                </c:pt>
                <c:pt idx="154">
                  <c:v>0.14557992014539506</c:v>
                </c:pt>
                <c:pt idx="155">
                  <c:v>0.1396276044409985</c:v>
                </c:pt>
                <c:pt idx="156">
                  <c:v>0.13371766548570516</c:v>
                </c:pt>
                <c:pt idx="157">
                  <c:v>0.12784824874030681</c:v>
                </c:pt>
                <c:pt idx="158">
                  <c:v>0.12201751675614593</c:v>
                </c:pt>
                <c:pt idx="159">
                  <c:v>0.11622364903600768</c:v>
                </c:pt>
                <c:pt idx="160">
                  <c:v>0.11046484180184436</c:v>
                </c:pt>
                <c:pt idx="161">
                  <c:v>0.10473930767794194</c:v>
                </c:pt>
                <c:pt idx="162">
                  <c:v>9.9045275297362276E-2</c:v>
                </c:pt>
                <c:pt idx="163">
                  <c:v>9.3380988839135856E-2</c:v>
                </c:pt>
                <c:pt idx="164">
                  <c:v>8.7744707502868252E-2</c:v>
                </c:pt>
                <c:pt idx="165">
                  <c:v>8.2134704926964633E-2</c:v>
                </c:pt>
                <c:pt idx="166">
                  <c:v>7.6549268556155348E-2</c:v>
                </c:pt>
                <c:pt idx="167">
                  <c:v>7.0986698963543746E-2</c:v>
                </c:pt>
                <c:pt idx="168">
                  <c:v>6.5445309131984319E-2</c:v>
                </c:pt>
                <c:pt idx="169">
                  <c:v>5.992342369909244E-2</c:v>
                </c:pt>
                <c:pt idx="170">
                  <c:v>5.4419378170047938E-2</c:v>
                </c:pt>
                <c:pt idx="171">
                  <c:v>4.8931518101699045E-2</c:v>
                </c:pt>
                <c:pt idx="172">
                  <c:v>4.3458198261543665E-2</c:v>
                </c:pt>
                <c:pt idx="173">
                  <c:v>3.7997781764544471E-2</c:v>
                </c:pt>
                <c:pt idx="174">
                  <c:v>3.2548639190763673E-2</c:v>
                </c:pt>
                <c:pt idx="175">
                  <c:v>2.7109147686420455E-2</c:v>
                </c:pt>
                <c:pt idx="176">
                  <c:v>2.1677690050852943E-2</c:v>
                </c:pt>
                <c:pt idx="177">
                  <c:v>1.6252653811703689E-2</c:v>
                </c:pt>
                <c:pt idx="178">
                  <c:v>1.083243029050231E-2</c:v>
                </c:pt>
                <c:pt idx="179">
                  <c:v>5.4154136606780401E-3</c:v>
                </c:pt>
                <c:pt idx="180">
                  <c:v>3.8012073641114808E-17</c:v>
                </c:pt>
                <c:pt idx="181">
                  <c:v>3.8012073641114808E-17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</c:numCache>
            </c:numRef>
          </c:xVal>
          <c:yVal>
            <c:numRef>
              <c:f>'Plotting Sheet'!$P$6:$P$368</c:f>
              <c:numCache>
                <c:formatCode>0.00</c:formatCode>
                <c:ptCount val="363"/>
                <c:pt idx="0">
                  <c:v>490.08230939999163</c:v>
                </c:pt>
                <c:pt idx="1">
                  <c:v>490.08922271606718</c:v>
                </c:pt>
                <c:pt idx="2">
                  <c:v>490.10995469671292</c:v>
                </c:pt>
                <c:pt idx="3">
                  <c:v>490.14448145147065</c:v>
                </c:pt>
                <c:pt idx="4">
                  <c:v>490.19276320383722</c:v>
                </c:pt>
                <c:pt idx="5">
                  <c:v>490.2547443525865</c:v>
                </c:pt>
                <c:pt idx="6">
                  <c:v>490.33035355748206</c:v>
                </c:pt>
                <c:pt idx="7">
                  <c:v>490.41950384924462</c:v>
                </c:pt>
                <c:pt idx="8">
                  <c:v>490.52209276359918</c:v>
                </c:pt>
                <c:pt idx="9">
                  <c:v>490.63800249918529</c:v>
                </c:pt>
                <c:pt idx="10">
                  <c:v>490.76710009908476</c:v>
                </c:pt>
                <c:pt idx="11">
                  <c:v>490.90923765567499</c:v>
                </c:pt>
                <c:pt idx="12">
                  <c:v>491.06425253848693</c:v>
                </c:pt>
                <c:pt idx="13">
                  <c:v>491.23196764470958</c:v>
                </c:pt>
                <c:pt idx="14">
                  <c:v>491.41219167194953</c:v>
                </c:pt>
                <c:pt idx="15">
                  <c:v>491.60471941281713</c:v>
                </c:pt>
                <c:pt idx="16">
                  <c:v>491.80933207088901</c:v>
                </c:pt>
                <c:pt idx="17">
                  <c:v>492.02579759755332</c:v>
                </c:pt>
                <c:pt idx="18">
                  <c:v>492.25387104922544</c:v>
                </c:pt>
                <c:pt idx="19">
                  <c:v>492.49329496438685</c:v>
                </c:pt>
                <c:pt idx="20">
                  <c:v>492.74379975987875</c:v>
                </c:pt>
                <c:pt idx="21">
                  <c:v>493.00510414584818</c:v>
                </c:pt>
                <c:pt idx="22">
                  <c:v>493.27691555873253</c:v>
                </c:pt>
                <c:pt idx="23">
                  <c:v>493.55893061163101</c:v>
                </c:pt>
                <c:pt idx="24">
                  <c:v>493.85083556140319</c:v>
                </c:pt>
                <c:pt idx="25">
                  <c:v>494.15230679180303</c:v>
                </c:pt>
                <c:pt idx="26">
                  <c:v>494.46301131194821</c:v>
                </c:pt>
                <c:pt idx="27">
                  <c:v>494.78260726939527</c:v>
                </c:pt>
                <c:pt idx="28">
                  <c:v>495.1107444770841</c:v>
                </c:pt>
                <c:pt idx="29">
                  <c:v>495.44706495339204</c:v>
                </c:pt>
                <c:pt idx="30">
                  <c:v>495.79120347452454</c:v>
                </c:pt>
                <c:pt idx="31">
                  <c:v>496.14278813845601</c:v>
                </c:pt>
                <c:pt idx="32">
                  <c:v>496.50144093961808</c:v>
                </c:pt>
                <c:pt idx="33">
                  <c:v>496.86677835351867</c:v>
                </c:pt>
                <c:pt idx="34">
                  <c:v>497.23841193046434</c:v>
                </c:pt>
                <c:pt idx="35">
                  <c:v>497.61594889753866</c:v>
                </c:pt>
                <c:pt idx="36">
                  <c:v>497.998992767983</c:v>
                </c:pt>
                <c:pt idx="37">
                  <c:v>498.38714395710537</c:v>
                </c:pt>
                <c:pt idx="38">
                  <c:v>498.7800004038325</c:v>
                </c:pt>
                <c:pt idx="39">
                  <c:v>499.1771581970001</c:v>
                </c:pt>
                <c:pt idx="40">
                  <c:v>499.57821220546293</c:v>
                </c:pt>
                <c:pt idx="41">
                  <c:v>499.9827567110903</c:v>
                </c:pt>
                <c:pt idx="42">
                  <c:v>500.39038604368255</c:v>
                </c:pt>
                <c:pt idx="43">
                  <c:v>500.8006952168376</c:v>
                </c:pt>
                <c:pt idx="44">
                  <c:v>501.21328056375899</c:v>
                </c:pt>
                <c:pt idx="45">
                  <c:v>501.62774037198471</c:v>
                </c:pt>
                <c:pt idx="46">
                  <c:v>502.04367551597534</c:v>
                </c:pt>
                <c:pt idx="47">
                  <c:v>502.46069008648152</c:v>
                </c:pt>
                <c:pt idx="48">
                  <c:v>502.87839201557074</c:v>
                </c:pt>
                <c:pt idx="49">
                  <c:v>503.29639369616291</c:v>
                </c:pt>
                <c:pt idx="50">
                  <c:v>503.71431259488446</c:v>
                </c:pt>
                <c:pt idx="51">
                  <c:v>504.1317718570117</c:v>
                </c:pt>
                <c:pt idx="52">
                  <c:v>504.54840090223581</c:v>
                </c:pt>
                <c:pt idx="53">
                  <c:v>504.96383600993039</c:v>
                </c:pt>
                <c:pt idx="54">
                  <c:v>505.37772089256907</c:v>
                </c:pt>
                <c:pt idx="55">
                  <c:v>505.78970725588368</c:v>
                </c:pt>
                <c:pt idx="56">
                  <c:v>506.19945534431542</c:v>
                </c:pt>
                <c:pt idx="57">
                  <c:v>506.60663447026275</c:v>
                </c:pt>
                <c:pt idx="58">
                  <c:v>507.01092352558641</c:v>
                </c:pt>
                <c:pt idx="59">
                  <c:v>507.41201147379053</c:v>
                </c:pt>
                <c:pt idx="60">
                  <c:v>507.80959782126035</c:v>
                </c:pt>
                <c:pt idx="61">
                  <c:v>508.20339306590762</c:v>
                </c:pt>
                <c:pt idx="62">
                  <c:v>508.59311912154084</c:v>
                </c:pt>
                <c:pt idx="63">
                  <c:v>508.97850971627349</c:v>
                </c:pt>
                <c:pt idx="64">
                  <c:v>509.35931076325647</c:v>
                </c:pt>
                <c:pt idx="65">
                  <c:v>509.73528070204446</c:v>
                </c:pt>
                <c:pt idx="66">
                  <c:v>510.10619080890757</c:v>
                </c:pt>
                <c:pt idx="67">
                  <c:v>510.47182547443873</c:v>
                </c:pt>
                <c:pt idx="68">
                  <c:v>510.83198244686122</c:v>
                </c:pt>
                <c:pt idx="69">
                  <c:v>511.18647303949774</c:v>
                </c:pt>
                <c:pt idx="70">
                  <c:v>511.53512230096356</c:v>
                </c:pt>
                <c:pt idx="71">
                  <c:v>511.87776914675032</c:v>
                </c:pt>
                <c:pt idx="72">
                  <c:v>512.21426645100053</c:v>
                </c:pt>
                <c:pt idx="73">
                  <c:v>512.54448109743589</c:v>
                </c:pt>
                <c:pt idx="74">
                  <c:v>512.86829398857628</c:v>
                </c:pt>
                <c:pt idx="75">
                  <c:v>513.18560001259527</c:v>
                </c:pt>
                <c:pt idx="76">
                  <c:v>513.49630796738597</c:v>
                </c:pt>
                <c:pt idx="77">
                  <c:v>513.80034044165711</c:v>
                </c:pt>
                <c:pt idx="78">
                  <c:v>514.09763365315052</c:v>
                </c:pt>
                <c:pt idx="79">
                  <c:v>514.38813724435556</c:v>
                </c:pt>
                <c:pt idx="80">
                  <c:v>514.67181403639404</c:v>
                </c:pt>
                <c:pt idx="81">
                  <c:v>514.94863974206294</c:v>
                </c:pt>
                <c:pt idx="82">
                  <c:v>515.21860263933058</c:v>
                </c:pt>
                <c:pt idx="83">
                  <c:v>515.48170320690303</c:v>
                </c:pt>
                <c:pt idx="84">
                  <c:v>515.7379537237847</c:v>
                </c:pt>
                <c:pt idx="85">
                  <c:v>515.98737783506033</c:v>
                </c:pt>
                <c:pt idx="86">
                  <c:v>516.23001008641336</c:v>
                </c:pt>
                <c:pt idx="87">
                  <c:v>516.46589543015341</c:v>
                </c:pt>
                <c:pt idx="88">
                  <c:v>516.69508870577624</c:v>
                </c:pt>
                <c:pt idx="89">
                  <c:v>516.91765409827656</c:v>
                </c:pt>
                <c:pt idx="90">
                  <c:v>517.13366457761163</c:v>
                </c:pt>
                <c:pt idx="91">
                  <c:v>517.34320132285291</c:v>
                </c:pt>
                <c:pt idx="92">
                  <c:v>517.54635313464189</c:v>
                </c:pt>
                <c:pt idx="93">
                  <c:v>517.74321583963115</c:v>
                </c:pt>
                <c:pt idx="94">
                  <c:v>517.93389169058071</c:v>
                </c:pt>
                <c:pt idx="95">
                  <c:v>518.11848876575084</c:v>
                </c:pt>
                <c:pt idx="96">
                  <c:v>518.29712037113836</c:v>
                </c:pt>
                <c:pt idx="97">
                  <c:v>518.46990444898609</c:v>
                </c:pt>
                <c:pt idx="98">
                  <c:v>518.63696299582273</c:v>
                </c:pt>
                <c:pt idx="99">
                  <c:v>518.79842149309616</c:v>
                </c:pt>
                <c:pt idx="100">
                  <c:v>518.95440835322984</c:v>
                </c:pt>
                <c:pt idx="101">
                  <c:v>519.10505438367591</c:v>
                </c:pt>
                <c:pt idx="102">
                  <c:v>519.25049227126192</c:v>
                </c:pt>
                <c:pt idx="103">
                  <c:v>519.39085608883806</c:v>
                </c:pt>
                <c:pt idx="104">
                  <c:v>519.52628082592571</c:v>
                </c:pt>
                <c:pt idx="105">
                  <c:v>519.65690194476997</c:v>
                </c:pt>
                <c:pt idx="106">
                  <c:v>519.7828549628864</c:v>
                </c:pt>
                <c:pt idx="107">
                  <c:v>519.90427506290075</c:v>
                </c:pt>
                <c:pt idx="108">
                  <c:v>520.02129673018908</c:v>
                </c:pt>
                <c:pt idx="109">
                  <c:v>520.13405341855366</c:v>
                </c:pt>
                <c:pt idx="110">
                  <c:v>520.24267724391211</c:v>
                </c:pt>
                <c:pt idx="111">
                  <c:v>520.34729870574336</c:v>
                </c:pt>
                <c:pt idx="112">
                  <c:v>520.44804643581995</c:v>
                </c:pt>
                <c:pt idx="113">
                  <c:v>520.54504697356231</c:v>
                </c:pt>
                <c:pt idx="114">
                  <c:v>520.63842456718794</c:v>
                </c:pt>
                <c:pt idx="115">
                  <c:v>520.72830099968439</c:v>
                </c:pt>
                <c:pt idx="116">
                  <c:v>520.81479543851879</c:v>
                </c:pt>
                <c:pt idx="117">
                  <c:v>520.89802430789689</c:v>
                </c:pt>
                <c:pt idx="118">
                  <c:v>520.97810118231985</c:v>
                </c:pt>
                <c:pt idx="119">
                  <c:v>521.05513670012817</c:v>
                </c:pt>
                <c:pt idx="120">
                  <c:v>521.12923849569574</c:v>
                </c:pt>
                <c:pt idx="121">
                  <c:v>521.20051114891839</c:v>
                </c:pt>
                <c:pt idx="122">
                  <c:v>521.26905615064459</c:v>
                </c:pt>
                <c:pt idx="123">
                  <c:v>521.33497188271247</c:v>
                </c:pt>
                <c:pt idx="124">
                  <c:v>521.39835361128019</c:v>
                </c:pt>
                <c:pt idx="125">
                  <c:v>521.45929349217886</c:v>
                </c:pt>
                <c:pt idx="126">
                  <c:v>521.51788058706097</c:v>
                </c:pt>
                <c:pt idx="127">
                  <c:v>521.57420088916751</c:v>
                </c:pt>
                <c:pt idx="128">
                  <c:v>521.62833735759989</c:v>
                </c:pt>
                <c:pt idx="129">
                  <c:v>521.68036995904106</c:v>
                </c:pt>
                <c:pt idx="130">
                  <c:v>521.73037571593204</c:v>
                </c:pt>
                <c:pt idx="131">
                  <c:v>521.77842876018121</c:v>
                </c:pt>
                <c:pt idx="132">
                  <c:v>521.824600391545</c:v>
                </c:pt>
                <c:pt idx="133">
                  <c:v>521.86895913988815</c:v>
                </c:pt>
                <c:pt idx="134">
                  <c:v>521.91157083058931</c:v>
                </c:pt>
                <c:pt idx="135">
                  <c:v>521.95249865242931</c:v>
                </c:pt>
                <c:pt idx="136">
                  <c:v>521.99180322735288</c:v>
                </c:pt>
                <c:pt idx="137">
                  <c:v>522.02954268155349</c:v>
                </c:pt>
                <c:pt idx="138">
                  <c:v>522.06577271739172</c:v>
                </c:pt>
                <c:pt idx="139">
                  <c:v>522.10054668569944</c:v>
                </c:pt>
                <c:pt idx="140">
                  <c:v>522.13391565808149</c:v>
                </c:pt>
                <c:pt idx="141">
                  <c:v>522.16592849886206</c:v>
                </c:pt>
                <c:pt idx="142">
                  <c:v>522.19663193637371</c:v>
                </c:pt>
                <c:pt idx="143">
                  <c:v>522.2260706333218</c:v>
                </c:pt>
                <c:pt idx="144">
                  <c:v>522.25428725598999</c:v>
                </c:pt>
                <c:pt idx="145">
                  <c:v>522.28132254209345</c:v>
                </c:pt>
                <c:pt idx="146">
                  <c:v>522.30721536710803</c:v>
                </c:pt>
                <c:pt idx="147">
                  <c:v>522.3320028089355</c:v>
                </c:pt>
                <c:pt idx="148">
                  <c:v>522.35572021078815</c:v>
                </c:pt>
                <c:pt idx="149">
                  <c:v>522.37840124219645</c:v>
                </c:pt>
                <c:pt idx="150">
                  <c:v>522.40007795806503</c:v>
                </c:pt>
                <c:pt idx="151">
                  <c:v>522.42078085571973</c:v>
                </c:pt>
                <c:pt idx="152">
                  <c:v>522.44053892990109</c:v>
                </c:pt>
                <c:pt idx="153">
                  <c:v>522.4593797256764</c:v>
                </c:pt>
                <c:pt idx="154">
                  <c:v>522.47732938925105</c:v>
                </c:pt>
                <c:pt idx="155">
                  <c:v>522.49441271667354</c:v>
                </c:pt>
                <c:pt idx="156">
                  <c:v>522.51065320043381</c:v>
                </c:pt>
                <c:pt idx="157">
                  <c:v>522.52607307396534</c:v>
                </c:pt>
                <c:pt idx="158">
                  <c:v>522.54069335406189</c:v>
                </c:pt>
                <c:pt idx="159">
                  <c:v>522.55453388123453</c:v>
                </c:pt>
                <c:pt idx="160">
                  <c:v>522.56761335802901</c:v>
                </c:pt>
                <c:pt idx="161">
                  <c:v>522.57994938533102</c:v>
                </c:pt>
                <c:pt idx="162">
                  <c:v>522.59155849669196</c:v>
                </c:pt>
                <c:pt idx="163">
                  <c:v>522.60245619070531</c:v>
                </c:pt>
                <c:pt idx="164">
                  <c:v>522.61265696146575</c:v>
                </c:pt>
                <c:pt idx="165">
                  <c:v>522.62217432714738</c:v>
                </c:pt>
                <c:pt idx="166">
                  <c:v>522.63102085673222</c:v>
                </c:pt>
                <c:pt idx="167">
                  <c:v>522.63920819492557</c:v>
                </c:pt>
                <c:pt idx="168">
                  <c:v>522.64674708528821</c:v>
                </c:pt>
                <c:pt idx="169">
                  <c:v>522.65364739162078</c:v>
                </c:pt>
                <c:pt idx="170">
                  <c:v>522.65991811762797</c:v>
                </c:pt>
                <c:pt idx="171">
                  <c:v>522.66556742489615</c:v>
                </c:pt>
                <c:pt idx="172">
                  <c:v>522.67060264920678</c:v>
                </c:pt>
                <c:pt idx="173">
                  <c:v>522.6750303152179</c:v>
                </c:pt>
                <c:pt idx="174">
                  <c:v>522.67885614953138</c:v>
                </c:pt>
                <c:pt idx="175">
                  <c:v>522.68208509217163</c:v>
                </c:pt>
                <c:pt idx="176">
                  <c:v>522.684721306494</c:v>
                </c:pt>
                <c:pt idx="177">
                  <c:v>522.68676818753966</c:v>
                </c:pt>
                <c:pt idx="178">
                  <c:v>522.68822836885045</c:v>
                </c:pt>
                <c:pt idx="179">
                  <c:v>522.68910372775872</c:v>
                </c:pt>
                <c:pt idx="180">
                  <c:v>522.6893953891572</c:v>
                </c:pt>
                <c:pt idx="181">
                  <c:v>522.6893953891572</c:v>
                </c:pt>
                <c:pt idx="182" formatCode="0.0">
                  <c:v>0</c:v>
                </c:pt>
                <c:pt idx="183" formatCode="0.0">
                  <c:v>0</c:v>
                </c:pt>
                <c:pt idx="184" formatCode="0.0">
                  <c:v>0</c:v>
                </c:pt>
                <c:pt idx="185" formatCode="0.0">
                  <c:v>0</c:v>
                </c:pt>
                <c:pt idx="186" formatCode="0.0">
                  <c:v>0</c:v>
                </c:pt>
                <c:pt idx="187" formatCode="0.0">
                  <c:v>0</c:v>
                </c:pt>
                <c:pt idx="188" formatCode="0.0">
                  <c:v>0</c:v>
                </c:pt>
                <c:pt idx="189" formatCode="0.0">
                  <c:v>0</c:v>
                </c:pt>
                <c:pt idx="190" formatCode="0.0">
                  <c:v>0</c:v>
                </c:pt>
                <c:pt idx="191" formatCode="0.0">
                  <c:v>0</c:v>
                </c:pt>
                <c:pt idx="192" formatCode="0.0">
                  <c:v>0</c:v>
                </c:pt>
                <c:pt idx="193" formatCode="0.0">
                  <c:v>0</c:v>
                </c:pt>
                <c:pt idx="194" formatCode="0.0">
                  <c:v>0</c:v>
                </c:pt>
                <c:pt idx="195" formatCode="0.0">
                  <c:v>0</c:v>
                </c:pt>
                <c:pt idx="196" formatCode="0.0">
                  <c:v>0</c:v>
                </c:pt>
                <c:pt idx="197" formatCode="0.0">
                  <c:v>0</c:v>
                </c:pt>
                <c:pt idx="198" formatCode="0.0">
                  <c:v>0</c:v>
                </c:pt>
                <c:pt idx="199" formatCode="0.0">
                  <c:v>0</c:v>
                </c:pt>
                <c:pt idx="200" formatCode="0.0">
                  <c:v>0</c:v>
                </c:pt>
                <c:pt idx="201" formatCode="0.0">
                  <c:v>0</c:v>
                </c:pt>
                <c:pt idx="202" formatCode="0.0">
                  <c:v>0</c:v>
                </c:pt>
                <c:pt idx="203" formatCode="0.0">
                  <c:v>0</c:v>
                </c:pt>
                <c:pt idx="204" formatCode="0.0">
                  <c:v>0</c:v>
                </c:pt>
                <c:pt idx="205" formatCode="0.0">
                  <c:v>0</c:v>
                </c:pt>
                <c:pt idx="206" formatCode="0.0">
                  <c:v>0</c:v>
                </c:pt>
                <c:pt idx="207" formatCode="0.0">
                  <c:v>0</c:v>
                </c:pt>
                <c:pt idx="208" formatCode="0.0">
                  <c:v>0</c:v>
                </c:pt>
                <c:pt idx="209" formatCode="0.0">
                  <c:v>0</c:v>
                </c:pt>
                <c:pt idx="210" formatCode="0.0">
                  <c:v>0</c:v>
                </c:pt>
                <c:pt idx="211" formatCode="0.0">
                  <c:v>0</c:v>
                </c:pt>
                <c:pt idx="212" formatCode="0.0">
                  <c:v>0</c:v>
                </c:pt>
                <c:pt idx="213" formatCode="0.0">
                  <c:v>0</c:v>
                </c:pt>
                <c:pt idx="214" formatCode="0.0">
                  <c:v>0</c:v>
                </c:pt>
                <c:pt idx="215" formatCode="0.0">
                  <c:v>0</c:v>
                </c:pt>
                <c:pt idx="216" formatCode="0.0">
                  <c:v>0</c:v>
                </c:pt>
                <c:pt idx="217" formatCode="0.0">
                  <c:v>0</c:v>
                </c:pt>
                <c:pt idx="218" formatCode="0.0">
                  <c:v>0</c:v>
                </c:pt>
                <c:pt idx="219" formatCode="0.0">
                  <c:v>0</c:v>
                </c:pt>
                <c:pt idx="220" formatCode="0.0">
                  <c:v>0</c:v>
                </c:pt>
                <c:pt idx="221" formatCode="0.0">
                  <c:v>0</c:v>
                </c:pt>
                <c:pt idx="222" formatCode="0.0">
                  <c:v>0</c:v>
                </c:pt>
                <c:pt idx="223" formatCode="0.0">
                  <c:v>0</c:v>
                </c:pt>
                <c:pt idx="224" formatCode="0.0">
                  <c:v>0</c:v>
                </c:pt>
                <c:pt idx="225" formatCode="0.0">
                  <c:v>0</c:v>
                </c:pt>
                <c:pt idx="226" formatCode="0.0">
                  <c:v>0</c:v>
                </c:pt>
                <c:pt idx="227" formatCode="0.0">
                  <c:v>0</c:v>
                </c:pt>
                <c:pt idx="228" formatCode="0.0">
                  <c:v>0</c:v>
                </c:pt>
                <c:pt idx="229" formatCode="0.0">
                  <c:v>0</c:v>
                </c:pt>
                <c:pt idx="230" formatCode="0.0">
                  <c:v>0</c:v>
                </c:pt>
                <c:pt idx="231" formatCode="0.0">
                  <c:v>0</c:v>
                </c:pt>
                <c:pt idx="232" formatCode="0.0">
                  <c:v>0</c:v>
                </c:pt>
                <c:pt idx="233" formatCode="0.0">
                  <c:v>0</c:v>
                </c:pt>
                <c:pt idx="234" formatCode="0.0">
                  <c:v>0</c:v>
                </c:pt>
                <c:pt idx="235" formatCode="0.0">
                  <c:v>0</c:v>
                </c:pt>
                <c:pt idx="236" formatCode="0.0">
                  <c:v>0</c:v>
                </c:pt>
                <c:pt idx="237" formatCode="0.0">
                  <c:v>0</c:v>
                </c:pt>
                <c:pt idx="238" formatCode="0.0">
                  <c:v>0</c:v>
                </c:pt>
                <c:pt idx="239" formatCode="0.0">
                  <c:v>0</c:v>
                </c:pt>
                <c:pt idx="240" formatCode="0.0">
                  <c:v>0</c:v>
                </c:pt>
                <c:pt idx="241" formatCode="0.0">
                  <c:v>0</c:v>
                </c:pt>
                <c:pt idx="242" formatCode="0.0">
                  <c:v>0</c:v>
                </c:pt>
                <c:pt idx="243" formatCode="0.0">
                  <c:v>0</c:v>
                </c:pt>
                <c:pt idx="244" formatCode="0.0">
                  <c:v>0</c:v>
                </c:pt>
                <c:pt idx="245" formatCode="0.0">
                  <c:v>0</c:v>
                </c:pt>
                <c:pt idx="246" formatCode="0.0">
                  <c:v>0</c:v>
                </c:pt>
                <c:pt idx="247" formatCode="0.0">
                  <c:v>0</c:v>
                </c:pt>
                <c:pt idx="248" formatCode="0.0">
                  <c:v>0</c:v>
                </c:pt>
                <c:pt idx="249" formatCode="0.0">
                  <c:v>0</c:v>
                </c:pt>
                <c:pt idx="250" formatCode="0.0">
                  <c:v>0</c:v>
                </c:pt>
                <c:pt idx="251" formatCode="0.0">
                  <c:v>0</c:v>
                </c:pt>
                <c:pt idx="252" formatCode="0.0">
                  <c:v>0</c:v>
                </c:pt>
                <c:pt idx="253" formatCode="0.0">
                  <c:v>0</c:v>
                </c:pt>
                <c:pt idx="254" formatCode="0.0">
                  <c:v>0</c:v>
                </c:pt>
                <c:pt idx="255" formatCode="0.0">
                  <c:v>0</c:v>
                </c:pt>
                <c:pt idx="256" formatCode="0.0">
                  <c:v>0</c:v>
                </c:pt>
                <c:pt idx="257" formatCode="0.0">
                  <c:v>0</c:v>
                </c:pt>
                <c:pt idx="258" formatCode="0.0">
                  <c:v>0</c:v>
                </c:pt>
                <c:pt idx="259" formatCode="0.0">
                  <c:v>0</c:v>
                </c:pt>
                <c:pt idx="260" formatCode="0.0">
                  <c:v>0</c:v>
                </c:pt>
                <c:pt idx="261" formatCode="0.0">
                  <c:v>0</c:v>
                </c:pt>
                <c:pt idx="262" formatCode="0.0">
                  <c:v>0</c:v>
                </c:pt>
                <c:pt idx="263" formatCode="0.0">
                  <c:v>0</c:v>
                </c:pt>
                <c:pt idx="264" formatCode="0.0">
                  <c:v>0</c:v>
                </c:pt>
                <c:pt idx="265" formatCode="0.0">
                  <c:v>0</c:v>
                </c:pt>
                <c:pt idx="266" formatCode="0.0">
                  <c:v>0</c:v>
                </c:pt>
                <c:pt idx="267" formatCode="0.0">
                  <c:v>0</c:v>
                </c:pt>
                <c:pt idx="268" formatCode="0.0">
                  <c:v>0</c:v>
                </c:pt>
                <c:pt idx="269" formatCode="0.0">
                  <c:v>0</c:v>
                </c:pt>
                <c:pt idx="270" formatCode="0.0">
                  <c:v>0</c:v>
                </c:pt>
                <c:pt idx="271" formatCode="0.0">
                  <c:v>0</c:v>
                </c:pt>
                <c:pt idx="272" formatCode="0.0">
                  <c:v>0</c:v>
                </c:pt>
                <c:pt idx="273" formatCode="0.0">
                  <c:v>0</c:v>
                </c:pt>
                <c:pt idx="274" formatCode="0.0">
                  <c:v>0</c:v>
                </c:pt>
                <c:pt idx="275" formatCode="0.0">
                  <c:v>0</c:v>
                </c:pt>
                <c:pt idx="276" formatCode="0.0">
                  <c:v>0</c:v>
                </c:pt>
                <c:pt idx="277" formatCode="0.0">
                  <c:v>0</c:v>
                </c:pt>
                <c:pt idx="278" formatCode="0.0">
                  <c:v>0</c:v>
                </c:pt>
                <c:pt idx="279" formatCode="0.0">
                  <c:v>0</c:v>
                </c:pt>
                <c:pt idx="280" formatCode="0.0">
                  <c:v>0</c:v>
                </c:pt>
                <c:pt idx="281" formatCode="0.0">
                  <c:v>0</c:v>
                </c:pt>
                <c:pt idx="282" formatCode="0.0">
                  <c:v>0</c:v>
                </c:pt>
                <c:pt idx="283" formatCode="0.0">
                  <c:v>0</c:v>
                </c:pt>
                <c:pt idx="284" formatCode="0.0">
                  <c:v>0</c:v>
                </c:pt>
                <c:pt idx="285" formatCode="0.0">
                  <c:v>0</c:v>
                </c:pt>
                <c:pt idx="286" formatCode="0.0">
                  <c:v>0</c:v>
                </c:pt>
                <c:pt idx="287" formatCode="0.0">
                  <c:v>0</c:v>
                </c:pt>
                <c:pt idx="288" formatCode="0.0">
                  <c:v>0</c:v>
                </c:pt>
                <c:pt idx="289" formatCode="0.0">
                  <c:v>0</c:v>
                </c:pt>
                <c:pt idx="290" formatCode="0.0">
                  <c:v>0</c:v>
                </c:pt>
                <c:pt idx="291" formatCode="0.0">
                  <c:v>0</c:v>
                </c:pt>
                <c:pt idx="292" formatCode="0.0">
                  <c:v>0</c:v>
                </c:pt>
                <c:pt idx="293" formatCode="0.0">
                  <c:v>0</c:v>
                </c:pt>
                <c:pt idx="294" formatCode="0.0">
                  <c:v>0</c:v>
                </c:pt>
                <c:pt idx="295" formatCode="0.0">
                  <c:v>0</c:v>
                </c:pt>
                <c:pt idx="296" formatCode="0.0">
                  <c:v>0</c:v>
                </c:pt>
                <c:pt idx="297" formatCode="0.0">
                  <c:v>0</c:v>
                </c:pt>
                <c:pt idx="298" formatCode="0.0">
                  <c:v>0</c:v>
                </c:pt>
                <c:pt idx="299" formatCode="0.0">
                  <c:v>0</c:v>
                </c:pt>
                <c:pt idx="300" formatCode="0.0">
                  <c:v>0</c:v>
                </c:pt>
                <c:pt idx="301" formatCode="0.0">
                  <c:v>0</c:v>
                </c:pt>
                <c:pt idx="302" formatCode="0.0">
                  <c:v>0</c:v>
                </c:pt>
                <c:pt idx="303" formatCode="0.0">
                  <c:v>0</c:v>
                </c:pt>
                <c:pt idx="304" formatCode="0.0">
                  <c:v>0</c:v>
                </c:pt>
                <c:pt idx="305" formatCode="0.0">
                  <c:v>0</c:v>
                </c:pt>
                <c:pt idx="306" formatCode="0.0">
                  <c:v>0</c:v>
                </c:pt>
                <c:pt idx="307" formatCode="0.0">
                  <c:v>0</c:v>
                </c:pt>
                <c:pt idx="308" formatCode="0.0">
                  <c:v>0</c:v>
                </c:pt>
                <c:pt idx="309" formatCode="0.0">
                  <c:v>0</c:v>
                </c:pt>
                <c:pt idx="310" formatCode="0.0">
                  <c:v>0</c:v>
                </c:pt>
                <c:pt idx="311" formatCode="0.0">
                  <c:v>0</c:v>
                </c:pt>
                <c:pt idx="312" formatCode="0.0">
                  <c:v>0</c:v>
                </c:pt>
                <c:pt idx="313" formatCode="0.0">
                  <c:v>0</c:v>
                </c:pt>
                <c:pt idx="314" formatCode="0.0">
                  <c:v>0</c:v>
                </c:pt>
                <c:pt idx="315" formatCode="0.0">
                  <c:v>0</c:v>
                </c:pt>
                <c:pt idx="316" formatCode="0.0">
                  <c:v>0</c:v>
                </c:pt>
                <c:pt idx="317" formatCode="0.0">
                  <c:v>0</c:v>
                </c:pt>
                <c:pt idx="318" formatCode="0.0">
                  <c:v>0</c:v>
                </c:pt>
                <c:pt idx="319" formatCode="0.0">
                  <c:v>0</c:v>
                </c:pt>
                <c:pt idx="320" formatCode="0.0">
                  <c:v>0</c:v>
                </c:pt>
                <c:pt idx="321" formatCode="0.0">
                  <c:v>0</c:v>
                </c:pt>
                <c:pt idx="322" formatCode="0.0">
                  <c:v>0</c:v>
                </c:pt>
                <c:pt idx="323" formatCode="0.0">
                  <c:v>0</c:v>
                </c:pt>
                <c:pt idx="324" formatCode="0.0">
                  <c:v>0</c:v>
                </c:pt>
                <c:pt idx="325" formatCode="0.0">
                  <c:v>0</c:v>
                </c:pt>
                <c:pt idx="326" formatCode="0.0">
                  <c:v>0</c:v>
                </c:pt>
                <c:pt idx="327" formatCode="0.0">
                  <c:v>0</c:v>
                </c:pt>
                <c:pt idx="328" formatCode="0.0">
                  <c:v>0</c:v>
                </c:pt>
                <c:pt idx="329" formatCode="0.0">
                  <c:v>0</c:v>
                </c:pt>
                <c:pt idx="330" formatCode="0.0">
                  <c:v>0</c:v>
                </c:pt>
                <c:pt idx="331" formatCode="0.0">
                  <c:v>0</c:v>
                </c:pt>
                <c:pt idx="332" formatCode="0.0">
                  <c:v>0</c:v>
                </c:pt>
                <c:pt idx="333" formatCode="0.0">
                  <c:v>0</c:v>
                </c:pt>
                <c:pt idx="334" formatCode="0.0">
                  <c:v>0</c:v>
                </c:pt>
                <c:pt idx="335" formatCode="0.0">
                  <c:v>0</c:v>
                </c:pt>
                <c:pt idx="336" formatCode="0.0">
                  <c:v>0</c:v>
                </c:pt>
                <c:pt idx="337" formatCode="0.0">
                  <c:v>0</c:v>
                </c:pt>
                <c:pt idx="338" formatCode="0.0">
                  <c:v>0</c:v>
                </c:pt>
                <c:pt idx="339" formatCode="0.0">
                  <c:v>0</c:v>
                </c:pt>
                <c:pt idx="340" formatCode="0.0">
                  <c:v>0</c:v>
                </c:pt>
                <c:pt idx="341" formatCode="0.0">
                  <c:v>0</c:v>
                </c:pt>
                <c:pt idx="342" formatCode="0.0">
                  <c:v>0</c:v>
                </c:pt>
                <c:pt idx="343" formatCode="0.0">
                  <c:v>0</c:v>
                </c:pt>
                <c:pt idx="344" formatCode="0.0">
                  <c:v>0</c:v>
                </c:pt>
                <c:pt idx="345" formatCode="0.0">
                  <c:v>0</c:v>
                </c:pt>
                <c:pt idx="346" formatCode="0.0">
                  <c:v>0</c:v>
                </c:pt>
                <c:pt idx="347" formatCode="0.0">
                  <c:v>0</c:v>
                </c:pt>
                <c:pt idx="348" formatCode="0.0">
                  <c:v>0</c:v>
                </c:pt>
                <c:pt idx="349" formatCode="0.0">
                  <c:v>0</c:v>
                </c:pt>
                <c:pt idx="350" formatCode="0.0">
                  <c:v>0</c:v>
                </c:pt>
                <c:pt idx="351" formatCode="0.0">
                  <c:v>0</c:v>
                </c:pt>
                <c:pt idx="352" formatCode="0.0">
                  <c:v>0</c:v>
                </c:pt>
                <c:pt idx="353" formatCode="0.0">
                  <c:v>0</c:v>
                </c:pt>
                <c:pt idx="354" formatCode="0.0">
                  <c:v>0</c:v>
                </c:pt>
                <c:pt idx="355" formatCode="0.0">
                  <c:v>0</c:v>
                </c:pt>
                <c:pt idx="356" formatCode="0.0">
                  <c:v>0</c:v>
                </c:pt>
                <c:pt idx="357" formatCode="0.0">
                  <c:v>0</c:v>
                </c:pt>
                <c:pt idx="358" formatCode="0.0">
                  <c:v>0</c:v>
                </c:pt>
                <c:pt idx="359" formatCode="0.0">
                  <c:v>0</c:v>
                </c:pt>
                <c:pt idx="360" formatCode="0.0">
                  <c:v>0</c:v>
                </c:pt>
                <c:pt idx="361" formatCode="0.0">
                  <c:v>0</c:v>
                </c:pt>
                <c:pt idx="362" formatCode="0.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A66-4BCD-AD61-CCBC4234DF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87899496"/>
        <c:axId val="1"/>
      </c:scatterChart>
      <c:valAx>
        <c:axId val="4878994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lab angle</a:t>
                </a:r>
              </a:p>
            </c:rich>
          </c:tx>
          <c:layout>
            <c:manualLayout>
              <c:xMode val="edge"/>
              <c:yMode val="edge"/>
              <c:x val="0.43950360182413861"/>
              <c:y val="0.94237290731065082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LID4096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lab energy</a:t>
                </a:r>
              </a:p>
            </c:rich>
          </c:tx>
          <c:layout>
            <c:manualLayout>
              <c:xMode val="edge"/>
              <c:yMode val="edge"/>
              <c:x val="1.1375420787918766E-2"/>
              <c:y val="0.44576275200368082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LID4096"/>
          </a:p>
        </c:txPr>
        <c:crossAx val="487899496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chemeClr val="bg1">
              <a:lumMod val="65000"/>
            </a:schemeClr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9555323079073235"/>
          <c:y val="0.47118636462460461"/>
          <c:w val="0.10031026242365382"/>
          <c:h val="7.288143832334492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LID4096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ID4096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as left, but solution 2</a:t>
            </a:r>
          </a:p>
        </c:rich>
      </c:tx>
      <c:layout>
        <c:manualLayout>
          <c:xMode val="edge"/>
          <c:yMode val="edge"/>
          <c:x val="0.33957219251336901"/>
          <c:y val="4.21938786577297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903743315508021"/>
          <c:y val="0.23628789345947662"/>
          <c:w val="0.79411764705882348"/>
          <c:h val="0.59071973364869157"/>
        </c:manualLayout>
      </c:layout>
      <c:scatterChart>
        <c:scatterStyle val="lineMarker"/>
        <c:varyColors val="0"/>
        <c:ser>
          <c:idx val="0"/>
          <c:order val="0"/>
          <c:tx>
            <c:strRef>
              <c:f>'small plots'!$Q$5</c:f>
              <c:strCache>
                <c:ptCount val="1"/>
                <c:pt idx="0">
                  <c:v>energy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'small plots'!$P$6:$P$16</c:f>
              <c:numCache>
                <c:formatCode>General</c:formatCode>
                <c:ptCount val="11"/>
                <c:pt idx="0">
                  <c:v>80</c:v>
                </c:pt>
                <c:pt idx="1">
                  <c:v>81</c:v>
                </c:pt>
                <c:pt idx="2">
                  <c:v>82</c:v>
                </c:pt>
                <c:pt idx="3">
                  <c:v>83</c:v>
                </c:pt>
                <c:pt idx="4">
                  <c:v>84</c:v>
                </c:pt>
                <c:pt idx="5">
                  <c:v>85</c:v>
                </c:pt>
                <c:pt idx="6">
                  <c:v>86</c:v>
                </c:pt>
                <c:pt idx="7">
                  <c:v>87</c:v>
                </c:pt>
                <c:pt idx="8">
                  <c:v>88</c:v>
                </c:pt>
                <c:pt idx="9">
                  <c:v>89</c:v>
                </c:pt>
                <c:pt idx="10">
                  <c:v>90</c:v>
                </c:pt>
              </c:numCache>
            </c:numRef>
          </c:xVal>
          <c:yVal>
            <c:numRef>
              <c:f>'small plots'!$Q$6:$Q$16</c:f>
              <c:numCache>
                <c:formatCode>0.000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C1B-47AC-BBC3-D032239A32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87925344"/>
        <c:axId val="1"/>
      </c:scatterChart>
      <c:valAx>
        <c:axId val="4879253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LID4096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LID4096"/>
          </a:p>
        </c:txPr>
        <c:crossAx val="487925344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ID4096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recoil angle vs ejectile lab angle</a:t>
            </a:r>
          </a:p>
        </c:rich>
      </c:tx>
      <c:layout>
        <c:manualLayout>
          <c:xMode val="edge"/>
          <c:yMode val="edge"/>
          <c:x val="0.20879149721669404"/>
          <c:y val="4.201678493891967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33449054355"/>
          <c:y val="0.23949628967036846"/>
          <c:w val="0.78846259613050007"/>
          <c:h val="0.58823650094476465"/>
        </c:manualLayout>
      </c:layout>
      <c:scatterChart>
        <c:scatterStyle val="lineMarker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'small plots'!$B$21:$B$31</c:f>
              <c:numCache>
                <c:formatCode>General</c:formatCode>
                <c:ptCount val="11"/>
                <c:pt idx="0">
                  <c:v>80</c:v>
                </c:pt>
                <c:pt idx="1">
                  <c:v>81</c:v>
                </c:pt>
                <c:pt idx="2">
                  <c:v>82</c:v>
                </c:pt>
                <c:pt idx="3">
                  <c:v>83</c:v>
                </c:pt>
                <c:pt idx="4">
                  <c:v>84</c:v>
                </c:pt>
                <c:pt idx="5">
                  <c:v>85</c:v>
                </c:pt>
                <c:pt idx="6">
                  <c:v>86</c:v>
                </c:pt>
                <c:pt idx="7">
                  <c:v>87</c:v>
                </c:pt>
                <c:pt idx="8">
                  <c:v>88</c:v>
                </c:pt>
                <c:pt idx="9">
                  <c:v>89</c:v>
                </c:pt>
                <c:pt idx="10">
                  <c:v>90</c:v>
                </c:pt>
              </c:numCache>
            </c:numRef>
          </c:xVal>
          <c:yVal>
            <c:numRef>
              <c:f>'small plots'!$C$21:$C$31</c:f>
              <c:numCache>
                <c:formatCode>0.00</c:formatCode>
                <c:ptCount val="11"/>
                <c:pt idx="0">
                  <c:v>0.78580455853039033</c:v>
                </c:pt>
                <c:pt idx="1">
                  <c:v>0.77624365789732708</c:v>
                </c:pt>
                <c:pt idx="2">
                  <c:v>0.76651389094035494</c:v>
                </c:pt>
                <c:pt idx="3">
                  <c:v>0.75663138043849421</c:v>
                </c:pt>
                <c:pt idx="4">
                  <c:v>0.74661188787697375</c:v>
                </c:pt>
                <c:pt idx="5">
                  <c:v>0.73647078298601631</c:v>
                </c:pt>
                <c:pt idx="6">
                  <c:v>0.72622301540827772</c:v>
                </c:pt>
                <c:pt idx="7">
                  <c:v>0.71588308863039285</c:v>
                </c:pt>
                <c:pt idx="8">
                  <c:v>0.70546503629698676</c:v>
                </c:pt>
                <c:pt idx="9">
                  <c:v>0.69498240100738551</c:v>
                </c:pt>
                <c:pt idx="10">
                  <c:v>0.68444821567519465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D38-4050-927A-8BC8DD7E12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88180664"/>
        <c:axId val="1"/>
      </c:scatterChart>
      <c:valAx>
        <c:axId val="4881806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LID4096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LID4096"/>
          </a:p>
        </c:txPr>
        <c:crossAx val="488180664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ID4096"/>
    </a:p>
  </c:txPr>
  <c:printSettings>
    <c:headerFooter alignWithMargins="0"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as left, but solution 2</a:t>
            </a:r>
          </a:p>
        </c:rich>
      </c:tx>
      <c:layout>
        <c:manualLayout>
          <c:xMode val="edge"/>
          <c:yMode val="edge"/>
          <c:x val="0.32085561497326204"/>
          <c:y val="4.21938786577297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903743315508021"/>
          <c:y val="0.24050732012839585"/>
          <c:w val="0.79411764705882348"/>
          <c:h val="0.58650030697977229"/>
        </c:manualLayout>
      </c:layout>
      <c:scatterChart>
        <c:scatterStyle val="lineMarker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'small plots'!$P$21:$P$31</c:f>
              <c:numCache>
                <c:formatCode>General</c:formatCode>
                <c:ptCount val="11"/>
                <c:pt idx="0">
                  <c:v>80</c:v>
                </c:pt>
                <c:pt idx="1">
                  <c:v>81</c:v>
                </c:pt>
                <c:pt idx="2">
                  <c:v>82</c:v>
                </c:pt>
                <c:pt idx="3">
                  <c:v>83</c:v>
                </c:pt>
                <c:pt idx="4">
                  <c:v>84</c:v>
                </c:pt>
                <c:pt idx="5">
                  <c:v>85</c:v>
                </c:pt>
                <c:pt idx="6">
                  <c:v>86</c:v>
                </c:pt>
                <c:pt idx="7">
                  <c:v>87</c:v>
                </c:pt>
                <c:pt idx="8">
                  <c:v>88</c:v>
                </c:pt>
                <c:pt idx="9">
                  <c:v>89</c:v>
                </c:pt>
                <c:pt idx="10">
                  <c:v>90</c:v>
                </c:pt>
              </c:numCache>
            </c:numRef>
          </c:xVal>
          <c:yVal>
            <c:numRef>
              <c:f>'small plots'!$Q$21:$Q$31</c:f>
              <c:numCache>
                <c:formatCode>0.000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7EA-4684-90D0-1045051E05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88232520"/>
        <c:axId val="1"/>
      </c:scatterChart>
      <c:valAx>
        <c:axId val="4882325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LID4096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LID4096"/>
          </a:p>
        </c:txPr>
        <c:crossAx val="488232520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ID4096"/>
    </a:p>
  </c:txPr>
  <c:printSettings>
    <c:headerFooter alignWithMargins="0"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recoil energy vs ejectile lab angle</a:t>
            </a:r>
          </a:p>
        </c:rich>
      </c:tx>
      <c:layout>
        <c:manualLayout>
          <c:xMode val="edge"/>
          <c:yMode val="edge"/>
          <c:x val="0.23835616438356164"/>
          <c:y val="4.18411428079686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534246575342466"/>
          <c:y val="0.23430962343096234"/>
          <c:w val="0.75616438356164384"/>
          <c:h val="0.59414225941422594"/>
        </c:manualLayout>
      </c:layout>
      <c:scatterChart>
        <c:scatterStyle val="lineMarker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'small plots'!$B$36:$B$46</c:f>
              <c:numCache>
                <c:formatCode>General</c:formatCode>
                <c:ptCount val="11"/>
                <c:pt idx="0">
                  <c:v>80</c:v>
                </c:pt>
                <c:pt idx="1">
                  <c:v>81</c:v>
                </c:pt>
                <c:pt idx="2">
                  <c:v>82</c:v>
                </c:pt>
                <c:pt idx="3">
                  <c:v>83</c:v>
                </c:pt>
                <c:pt idx="4">
                  <c:v>84</c:v>
                </c:pt>
                <c:pt idx="5">
                  <c:v>85</c:v>
                </c:pt>
                <c:pt idx="6">
                  <c:v>86</c:v>
                </c:pt>
                <c:pt idx="7">
                  <c:v>87</c:v>
                </c:pt>
                <c:pt idx="8">
                  <c:v>88</c:v>
                </c:pt>
                <c:pt idx="9">
                  <c:v>89</c:v>
                </c:pt>
                <c:pt idx="10">
                  <c:v>90</c:v>
                </c:pt>
              </c:numCache>
            </c:numRef>
          </c:xVal>
          <c:yVal>
            <c:numRef>
              <c:f>'small plots'!$C$36:$C$46</c:f>
              <c:numCache>
                <c:formatCode>0.000</c:formatCode>
                <c:ptCount val="11"/>
                <c:pt idx="0">
                  <c:v>514.67181403639404</c:v>
                </c:pt>
                <c:pt idx="1">
                  <c:v>514.94863974206294</c:v>
                </c:pt>
                <c:pt idx="2">
                  <c:v>515.21860263933058</c:v>
                </c:pt>
                <c:pt idx="3">
                  <c:v>515.48170320690303</c:v>
                </c:pt>
                <c:pt idx="4">
                  <c:v>515.7379537237847</c:v>
                </c:pt>
                <c:pt idx="5">
                  <c:v>515.98737783506033</c:v>
                </c:pt>
                <c:pt idx="6">
                  <c:v>516.23001008641336</c:v>
                </c:pt>
                <c:pt idx="7">
                  <c:v>516.46589543015341</c:v>
                </c:pt>
                <c:pt idx="8">
                  <c:v>516.69508870577624</c:v>
                </c:pt>
                <c:pt idx="9">
                  <c:v>516.91765409827656</c:v>
                </c:pt>
                <c:pt idx="10">
                  <c:v>517.13366457761163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C26-4CF6-838F-A0F9F7B8FB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88331560"/>
        <c:axId val="1"/>
      </c:scatterChart>
      <c:valAx>
        <c:axId val="4883315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LID4096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LID4096"/>
          </a:p>
        </c:txPr>
        <c:crossAx val="488331560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ID4096"/>
    </a:p>
  </c:txPr>
  <c:printSettings>
    <c:headerFooter alignWithMargins="0"/>
    <c:pageMargins b="1" l="0.75" r="0.75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as left, but solution 2</a:t>
            </a:r>
          </a:p>
        </c:rich>
      </c:tx>
      <c:layout>
        <c:manualLayout>
          <c:xMode val="edge"/>
          <c:yMode val="edge"/>
          <c:x val="0.34048313665885593"/>
          <c:y val="4.18411428079686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94103701647984"/>
          <c:y val="0.23430962343096234"/>
          <c:w val="0.79356672247654481"/>
          <c:h val="0.59414225941422594"/>
        </c:manualLayout>
      </c:layout>
      <c:scatterChart>
        <c:scatterStyle val="lineMarker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'small plots'!$P$36:$P$46</c:f>
              <c:numCache>
                <c:formatCode>General</c:formatCode>
                <c:ptCount val="11"/>
                <c:pt idx="0">
                  <c:v>80</c:v>
                </c:pt>
                <c:pt idx="1">
                  <c:v>81</c:v>
                </c:pt>
                <c:pt idx="2">
                  <c:v>82</c:v>
                </c:pt>
                <c:pt idx="3">
                  <c:v>83</c:v>
                </c:pt>
                <c:pt idx="4">
                  <c:v>84</c:v>
                </c:pt>
                <c:pt idx="5">
                  <c:v>85</c:v>
                </c:pt>
                <c:pt idx="6">
                  <c:v>86</c:v>
                </c:pt>
                <c:pt idx="7">
                  <c:v>87</c:v>
                </c:pt>
                <c:pt idx="8">
                  <c:v>88</c:v>
                </c:pt>
                <c:pt idx="9">
                  <c:v>89</c:v>
                </c:pt>
                <c:pt idx="10">
                  <c:v>90</c:v>
                </c:pt>
              </c:numCache>
            </c:numRef>
          </c:xVal>
          <c:yVal>
            <c:numRef>
              <c:f>'small plots'!$Q$36:$Q$46</c:f>
              <c:numCache>
                <c:formatCode>0.000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AEC-4338-B11E-7DA59E6D2D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88338360"/>
        <c:axId val="1"/>
      </c:scatterChart>
      <c:valAx>
        <c:axId val="4883383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LID4096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LID4096"/>
          </a:p>
        </c:txPr>
        <c:crossAx val="488338360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ID4096"/>
    </a:p>
  </c:txPr>
  <c:printSettings>
    <c:headerFooter alignWithMargins="0"/>
    <c:pageMargins b="1" l="0.75" r="0.75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recoil energy vs. recoil angle</a:t>
            </a:r>
          </a:p>
        </c:rich>
      </c:tx>
      <c:layout>
        <c:manualLayout>
          <c:xMode val="edge"/>
          <c:yMode val="edge"/>
          <c:x val="0.27397260273972601"/>
          <c:y val="4.18411428079686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534246575342466"/>
          <c:y val="0.23430962343096234"/>
          <c:w val="0.74520547945205484"/>
          <c:h val="0.59414225941422594"/>
        </c:manualLayout>
      </c:layout>
      <c:scatterChart>
        <c:scatterStyle val="lineMarker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'small plots'!$B$51:$B$61</c:f>
              <c:numCache>
                <c:formatCode>0.00</c:formatCode>
                <c:ptCount val="11"/>
                <c:pt idx="0">
                  <c:v>0.78580455853039033</c:v>
                </c:pt>
                <c:pt idx="1">
                  <c:v>0.77624365789732708</c:v>
                </c:pt>
                <c:pt idx="2">
                  <c:v>0.76651389094035494</c:v>
                </c:pt>
                <c:pt idx="3">
                  <c:v>0.75663138043849421</c:v>
                </c:pt>
                <c:pt idx="4">
                  <c:v>0.74661188787697375</c:v>
                </c:pt>
                <c:pt idx="5">
                  <c:v>0.73647078298601631</c:v>
                </c:pt>
                <c:pt idx="6">
                  <c:v>0.72622301540827772</c:v>
                </c:pt>
                <c:pt idx="7">
                  <c:v>0.71588308863039285</c:v>
                </c:pt>
                <c:pt idx="8">
                  <c:v>0.70546503629698676</c:v>
                </c:pt>
                <c:pt idx="9">
                  <c:v>0.69498240100738551</c:v>
                </c:pt>
                <c:pt idx="10">
                  <c:v>0.68444821567519465</c:v>
                </c:pt>
              </c:numCache>
            </c:numRef>
          </c:xVal>
          <c:yVal>
            <c:numRef>
              <c:f>'small plots'!$C$51:$C$61</c:f>
              <c:numCache>
                <c:formatCode>0.000</c:formatCode>
                <c:ptCount val="11"/>
                <c:pt idx="0">
                  <c:v>514.67181403639404</c:v>
                </c:pt>
                <c:pt idx="1">
                  <c:v>514.94863974206294</c:v>
                </c:pt>
                <c:pt idx="2">
                  <c:v>515.21860263933058</c:v>
                </c:pt>
                <c:pt idx="3">
                  <c:v>515.48170320690303</c:v>
                </c:pt>
                <c:pt idx="4">
                  <c:v>515.7379537237847</c:v>
                </c:pt>
                <c:pt idx="5">
                  <c:v>515.98737783506033</c:v>
                </c:pt>
                <c:pt idx="6">
                  <c:v>516.23001008641336</c:v>
                </c:pt>
                <c:pt idx="7">
                  <c:v>516.46589543015341</c:v>
                </c:pt>
                <c:pt idx="8">
                  <c:v>516.69508870577624</c:v>
                </c:pt>
                <c:pt idx="9">
                  <c:v>516.91765409827656</c:v>
                </c:pt>
                <c:pt idx="10">
                  <c:v>517.13366457761163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BC4-42C5-BA9C-BA33E9F830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88335248"/>
        <c:axId val="1"/>
      </c:scatterChart>
      <c:valAx>
        <c:axId val="488335248"/>
        <c:scaling>
          <c:orientation val="minMax"/>
        </c:scaling>
        <c:delete val="0"/>
        <c:axPos val="b"/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LID4096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LID4096"/>
          </a:p>
        </c:txPr>
        <c:crossAx val="488335248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ID4096"/>
    </a:p>
  </c:txPr>
  <c:printSettings>
    <c:headerFooter alignWithMargins="0"/>
    <c:pageMargins b="1" l="0.75" r="0.75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as left, but solution 2</a:t>
            </a:r>
          </a:p>
        </c:rich>
      </c:tx>
      <c:layout>
        <c:manualLayout>
          <c:xMode val="edge"/>
          <c:yMode val="edge"/>
          <c:x val="0.34048313665885593"/>
          <c:y val="4.18411428079686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94103701647984"/>
          <c:y val="0.23430962343096234"/>
          <c:w val="0.78284284784848335"/>
          <c:h val="0.59414225941422594"/>
        </c:manualLayout>
      </c:layout>
      <c:scatterChart>
        <c:scatterStyle val="lineMarker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'small plots'!$P$51:$P$61</c:f>
              <c:numCache>
                <c:formatCode>0.000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xVal>
          <c:yVal>
            <c:numRef>
              <c:f>'small plots'!$Q$51:$Q$61</c:f>
              <c:numCache>
                <c:formatCode>0.000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E7A-4822-83E2-DCF1ADC820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88454440"/>
        <c:axId val="1"/>
      </c:scatterChart>
      <c:valAx>
        <c:axId val="488454440"/>
        <c:scaling>
          <c:orientation val="minMax"/>
        </c:scaling>
        <c:delete val="0"/>
        <c:axPos val="b"/>
        <c:numFmt formatCode="0.0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LID4096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LID4096"/>
          </a:p>
        </c:txPr>
        <c:crossAx val="488454440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ID4096"/>
    </a:p>
  </c:txPr>
  <c:printSettings>
    <c:headerFooter alignWithMargins="0"/>
    <c:pageMargins b="1" l="0.75" r="0.75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Lab angles for ejectile and recoil</a:t>
            </a:r>
          </a:p>
        </c:rich>
      </c:tx>
      <c:layout>
        <c:manualLayout>
          <c:xMode val="edge"/>
          <c:yMode val="edge"/>
          <c:x val="0.37021719454754992"/>
          <c:y val="2.033906815818052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0661840744570834E-2"/>
          <c:y val="0.12542372881355932"/>
          <c:w val="0.8024819027921406"/>
          <c:h val="0.764406779661017"/>
        </c:manualLayout>
      </c:layout>
      <c:scatterChart>
        <c:scatterStyle val="lineMarker"/>
        <c:varyColors val="0"/>
        <c:ser>
          <c:idx val="0"/>
          <c:order val="0"/>
          <c:tx>
            <c:strRef>
              <c:f>'Plotting Sheet'!$D$5</c:f>
              <c:strCache>
                <c:ptCount val="1"/>
                <c:pt idx="0">
                  <c:v>ejectile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'Plotting Sheet'!$C$6:$C$368</c:f>
              <c:numCache>
                <c:formatCode>0.00</c:formatCode>
                <c:ptCount val="363"/>
                <c:pt idx="0">
                  <c:v>0</c:v>
                </c:pt>
                <c:pt idx="1">
                  <c:v>1.669</c:v>
                </c:pt>
                <c:pt idx="2">
                  <c:v>3.3370000000000002</c:v>
                </c:pt>
                <c:pt idx="3">
                  <c:v>5.0049999999999999</c:v>
                </c:pt>
                <c:pt idx="4">
                  <c:v>6.673</c:v>
                </c:pt>
                <c:pt idx="5">
                  <c:v>8.3409999999999993</c:v>
                </c:pt>
                <c:pt idx="6">
                  <c:v>10.007</c:v>
                </c:pt>
                <c:pt idx="7">
                  <c:v>11.673</c:v>
                </c:pt>
                <c:pt idx="8">
                  <c:v>13.337999999999999</c:v>
                </c:pt>
                <c:pt idx="9">
                  <c:v>15.002000000000001</c:v>
                </c:pt>
                <c:pt idx="10">
                  <c:v>16.664999999999999</c:v>
                </c:pt>
                <c:pt idx="11">
                  <c:v>18.327000000000002</c:v>
                </c:pt>
                <c:pt idx="12">
                  <c:v>19.986999999999998</c:v>
                </c:pt>
                <c:pt idx="13">
                  <c:v>21.645</c:v>
                </c:pt>
                <c:pt idx="14">
                  <c:v>23.302</c:v>
                </c:pt>
                <c:pt idx="15">
                  <c:v>24.957999999999998</c:v>
                </c:pt>
                <c:pt idx="16">
                  <c:v>26.611000000000001</c:v>
                </c:pt>
                <c:pt idx="17">
                  <c:v>28.262</c:v>
                </c:pt>
                <c:pt idx="18">
                  <c:v>29.911000000000001</c:v>
                </c:pt>
                <c:pt idx="19">
                  <c:v>31.556999999999999</c:v>
                </c:pt>
                <c:pt idx="20">
                  <c:v>33.201000000000001</c:v>
                </c:pt>
                <c:pt idx="21">
                  <c:v>34.841999999999999</c:v>
                </c:pt>
                <c:pt idx="22">
                  <c:v>36.481000000000002</c:v>
                </c:pt>
                <c:pt idx="23">
                  <c:v>38.116999999999997</c:v>
                </c:pt>
                <c:pt idx="24">
                  <c:v>39.749000000000002</c:v>
                </c:pt>
                <c:pt idx="25">
                  <c:v>41.378</c:v>
                </c:pt>
                <c:pt idx="26">
                  <c:v>43.003999999999998</c:v>
                </c:pt>
                <c:pt idx="27">
                  <c:v>44.627000000000002</c:v>
                </c:pt>
                <c:pt idx="28">
                  <c:v>46.244999999999997</c:v>
                </c:pt>
                <c:pt idx="29">
                  <c:v>47.86</c:v>
                </c:pt>
                <c:pt idx="30">
                  <c:v>49.470999999999997</c:v>
                </c:pt>
                <c:pt idx="31">
                  <c:v>51.076999999999998</c:v>
                </c:pt>
                <c:pt idx="32">
                  <c:v>52.679000000000002</c:v>
                </c:pt>
                <c:pt idx="33">
                  <c:v>54.277000000000001</c:v>
                </c:pt>
                <c:pt idx="34">
                  <c:v>55.87</c:v>
                </c:pt>
                <c:pt idx="35">
                  <c:v>57.457999999999998</c:v>
                </c:pt>
                <c:pt idx="36">
                  <c:v>59.040999999999997</c:v>
                </c:pt>
                <c:pt idx="37">
                  <c:v>60.619</c:v>
                </c:pt>
                <c:pt idx="38">
                  <c:v>62.192</c:v>
                </c:pt>
                <c:pt idx="39">
                  <c:v>63.759</c:v>
                </c:pt>
                <c:pt idx="40">
                  <c:v>65.319999999999993</c:v>
                </c:pt>
                <c:pt idx="41">
                  <c:v>66.875</c:v>
                </c:pt>
                <c:pt idx="42">
                  <c:v>68.424000000000007</c:v>
                </c:pt>
                <c:pt idx="43">
                  <c:v>69.965999999999994</c:v>
                </c:pt>
                <c:pt idx="44">
                  <c:v>71.501999999999995</c:v>
                </c:pt>
                <c:pt idx="45">
                  <c:v>73.031999999999996</c:v>
                </c:pt>
                <c:pt idx="46">
                  <c:v>74.554000000000002</c:v>
                </c:pt>
                <c:pt idx="47">
                  <c:v>76.069000000000003</c:v>
                </c:pt>
                <c:pt idx="48">
                  <c:v>77.576999999999998</c:v>
                </c:pt>
                <c:pt idx="49">
                  <c:v>79.076999999999998</c:v>
                </c:pt>
                <c:pt idx="50">
                  <c:v>80.569000000000003</c:v>
                </c:pt>
                <c:pt idx="51">
                  <c:v>82.052999999999997</c:v>
                </c:pt>
                <c:pt idx="52">
                  <c:v>83.528999999999996</c:v>
                </c:pt>
                <c:pt idx="53">
                  <c:v>84.995999999999995</c:v>
                </c:pt>
                <c:pt idx="54">
                  <c:v>86.454999999999998</c:v>
                </c:pt>
                <c:pt idx="55">
                  <c:v>87.903999999999996</c:v>
                </c:pt>
                <c:pt idx="56">
                  <c:v>89.344999999999999</c:v>
                </c:pt>
                <c:pt idx="57">
                  <c:v>90.775999999999996</c:v>
                </c:pt>
                <c:pt idx="58">
                  <c:v>92.197000000000003</c:v>
                </c:pt>
                <c:pt idx="59">
                  <c:v>93.608999999999995</c:v>
                </c:pt>
                <c:pt idx="60">
                  <c:v>95.01</c:v>
                </c:pt>
                <c:pt idx="61">
                  <c:v>96.400999999999996</c:v>
                </c:pt>
                <c:pt idx="62">
                  <c:v>97.781000000000006</c:v>
                </c:pt>
                <c:pt idx="63">
                  <c:v>99.15</c:v>
                </c:pt>
                <c:pt idx="64">
                  <c:v>100.508</c:v>
                </c:pt>
                <c:pt idx="65">
                  <c:v>101.855</c:v>
                </c:pt>
                <c:pt idx="66">
                  <c:v>103.191</c:v>
                </c:pt>
                <c:pt idx="67">
                  <c:v>104.514</c:v>
                </c:pt>
                <c:pt idx="68">
                  <c:v>105.82599999999999</c:v>
                </c:pt>
                <c:pt idx="69">
                  <c:v>107.125</c:v>
                </c:pt>
                <c:pt idx="70">
                  <c:v>108.411</c:v>
                </c:pt>
                <c:pt idx="71">
                  <c:v>109.685</c:v>
                </c:pt>
                <c:pt idx="72">
                  <c:v>110.946</c:v>
                </c:pt>
                <c:pt idx="73">
                  <c:v>112.194</c:v>
                </c:pt>
                <c:pt idx="74">
                  <c:v>113.429</c:v>
                </c:pt>
                <c:pt idx="75">
                  <c:v>114.65</c:v>
                </c:pt>
                <c:pt idx="76">
                  <c:v>115.857</c:v>
                </c:pt>
                <c:pt idx="77">
                  <c:v>117.051</c:v>
                </c:pt>
                <c:pt idx="78">
                  <c:v>118.23</c:v>
                </c:pt>
                <c:pt idx="79">
                  <c:v>119.395</c:v>
                </c:pt>
                <c:pt idx="80">
                  <c:v>120.54600000000001</c:v>
                </c:pt>
                <c:pt idx="81">
                  <c:v>121.682</c:v>
                </c:pt>
                <c:pt idx="82">
                  <c:v>122.804</c:v>
                </c:pt>
                <c:pt idx="83">
                  <c:v>123.911</c:v>
                </c:pt>
                <c:pt idx="84">
                  <c:v>125.003</c:v>
                </c:pt>
                <c:pt idx="85">
                  <c:v>126.081</c:v>
                </c:pt>
                <c:pt idx="86">
                  <c:v>127.143</c:v>
                </c:pt>
                <c:pt idx="87">
                  <c:v>128.19</c:v>
                </c:pt>
                <c:pt idx="88">
                  <c:v>129.22200000000001</c:v>
                </c:pt>
                <c:pt idx="89">
                  <c:v>130.239</c:v>
                </c:pt>
                <c:pt idx="90">
                  <c:v>131.24100000000001</c:v>
                </c:pt>
                <c:pt idx="91">
                  <c:v>132.22800000000001</c:v>
                </c:pt>
                <c:pt idx="92">
                  <c:v>133.19999999999999</c:v>
                </c:pt>
                <c:pt idx="93">
                  <c:v>134.15600000000001</c:v>
                </c:pt>
                <c:pt idx="94">
                  <c:v>135.09800000000001</c:v>
                </c:pt>
                <c:pt idx="95">
                  <c:v>136.02500000000001</c:v>
                </c:pt>
                <c:pt idx="96">
                  <c:v>136.93600000000001</c:v>
                </c:pt>
                <c:pt idx="97">
                  <c:v>137.833</c:v>
                </c:pt>
                <c:pt idx="98">
                  <c:v>138.715</c:v>
                </c:pt>
                <c:pt idx="99">
                  <c:v>139.583</c:v>
                </c:pt>
                <c:pt idx="100">
                  <c:v>140.43600000000001</c:v>
                </c:pt>
                <c:pt idx="101">
                  <c:v>141.274</c:v>
                </c:pt>
                <c:pt idx="102">
                  <c:v>142.09899999999999</c:v>
                </c:pt>
                <c:pt idx="103">
                  <c:v>142.90899999999999</c:v>
                </c:pt>
                <c:pt idx="104">
                  <c:v>143.70599999999999</c:v>
                </c:pt>
                <c:pt idx="105">
                  <c:v>144.488</c:v>
                </c:pt>
                <c:pt idx="106">
                  <c:v>145.25800000000001</c:v>
                </c:pt>
                <c:pt idx="107">
                  <c:v>146.01400000000001</c:v>
                </c:pt>
                <c:pt idx="108">
                  <c:v>146.75700000000001</c:v>
                </c:pt>
                <c:pt idx="109">
                  <c:v>147.48599999999999</c:v>
                </c:pt>
                <c:pt idx="110">
                  <c:v>148.20400000000001</c:v>
                </c:pt>
                <c:pt idx="111">
                  <c:v>148.90899999999999</c:v>
                </c:pt>
                <c:pt idx="112">
                  <c:v>149.601</c:v>
                </c:pt>
                <c:pt idx="113">
                  <c:v>150.28200000000001</c:v>
                </c:pt>
                <c:pt idx="114">
                  <c:v>150.95099999999999</c:v>
                </c:pt>
                <c:pt idx="115">
                  <c:v>151.608</c:v>
                </c:pt>
                <c:pt idx="116">
                  <c:v>152.25399999999999</c:v>
                </c:pt>
                <c:pt idx="117">
                  <c:v>152.88900000000001</c:v>
                </c:pt>
                <c:pt idx="118">
                  <c:v>153.51300000000001</c:v>
                </c:pt>
                <c:pt idx="119">
                  <c:v>154.12700000000001</c:v>
                </c:pt>
                <c:pt idx="120">
                  <c:v>154.72999999999999</c:v>
                </c:pt>
                <c:pt idx="121">
                  <c:v>155.32300000000001</c:v>
                </c:pt>
                <c:pt idx="122">
                  <c:v>155.90700000000001</c:v>
                </c:pt>
                <c:pt idx="123">
                  <c:v>156.48099999999999</c:v>
                </c:pt>
                <c:pt idx="124">
                  <c:v>157.04499999999999</c:v>
                </c:pt>
                <c:pt idx="125">
                  <c:v>157.601</c:v>
                </c:pt>
                <c:pt idx="126">
                  <c:v>158.14699999999999</c:v>
                </c:pt>
                <c:pt idx="127">
                  <c:v>158.685</c:v>
                </c:pt>
                <c:pt idx="128">
                  <c:v>159.215</c:v>
                </c:pt>
                <c:pt idx="129">
                  <c:v>159.73699999999999</c:v>
                </c:pt>
                <c:pt idx="130">
                  <c:v>160.25</c:v>
                </c:pt>
                <c:pt idx="131">
                  <c:v>160.756</c:v>
                </c:pt>
                <c:pt idx="132">
                  <c:v>161.255</c:v>
                </c:pt>
                <c:pt idx="133">
                  <c:v>161.74600000000001</c:v>
                </c:pt>
                <c:pt idx="134">
                  <c:v>162.22999999999999</c:v>
                </c:pt>
                <c:pt idx="135">
                  <c:v>162.708</c:v>
                </c:pt>
                <c:pt idx="136">
                  <c:v>163.179</c:v>
                </c:pt>
                <c:pt idx="137">
                  <c:v>163.643</c:v>
                </c:pt>
                <c:pt idx="138">
                  <c:v>164.102</c:v>
                </c:pt>
                <c:pt idx="139">
                  <c:v>164.554</c:v>
                </c:pt>
                <c:pt idx="140">
                  <c:v>165.001</c:v>
                </c:pt>
                <c:pt idx="141">
                  <c:v>165.44200000000001</c:v>
                </c:pt>
                <c:pt idx="142">
                  <c:v>165.87700000000001</c:v>
                </c:pt>
                <c:pt idx="143">
                  <c:v>166.30799999999999</c:v>
                </c:pt>
                <c:pt idx="144">
                  <c:v>166.733</c:v>
                </c:pt>
                <c:pt idx="145">
                  <c:v>167.154</c:v>
                </c:pt>
                <c:pt idx="146">
                  <c:v>167.57</c:v>
                </c:pt>
                <c:pt idx="147">
                  <c:v>167.98099999999999</c:v>
                </c:pt>
                <c:pt idx="148">
                  <c:v>168.38800000000001</c:v>
                </c:pt>
                <c:pt idx="149">
                  <c:v>168.791</c:v>
                </c:pt>
                <c:pt idx="150">
                  <c:v>169.19</c:v>
                </c:pt>
                <c:pt idx="151">
                  <c:v>169.58500000000001</c:v>
                </c:pt>
                <c:pt idx="152">
                  <c:v>169.976</c:v>
                </c:pt>
                <c:pt idx="153">
                  <c:v>170.364</c:v>
                </c:pt>
                <c:pt idx="154">
                  <c:v>170.749</c:v>
                </c:pt>
                <c:pt idx="155">
                  <c:v>171.13</c:v>
                </c:pt>
                <c:pt idx="156">
                  <c:v>171.50800000000001</c:v>
                </c:pt>
                <c:pt idx="157">
                  <c:v>171.88300000000001</c:v>
                </c:pt>
                <c:pt idx="158">
                  <c:v>172.256</c:v>
                </c:pt>
                <c:pt idx="159">
                  <c:v>172.625</c:v>
                </c:pt>
                <c:pt idx="160">
                  <c:v>172.99299999999999</c:v>
                </c:pt>
                <c:pt idx="161">
                  <c:v>173.357</c:v>
                </c:pt>
                <c:pt idx="162">
                  <c:v>173.72</c:v>
                </c:pt>
                <c:pt idx="163">
                  <c:v>174.08</c:v>
                </c:pt>
                <c:pt idx="164">
                  <c:v>174.43899999999999</c:v>
                </c:pt>
                <c:pt idx="165">
                  <c:v>174.79499999999999</c:v>
                </c:pt>
                <c:pt idx="166">
                  <c:v>175.15</c:v>
                </c:pt>
                <c:pt idx="167">
                  <c:v>175.50299999999999</c:v>
                </c:pt>
                <c:pt idx="168">
                  <c:v>175.85499999999999</c:v>
                </c:pt>
                <c:pt idx="169">
                  <c:v>176.20500000000001</c:v>
                </c:pt>
                <c:pt idx="170">
                  <c:v>176.554</c:v>
                </c:pt>
                <c:pt idx="171">
                  <c:v>176.90199999999999</c:v>
                </c:pt>
                <c:pt idx="172">
                  <c:v>177.249</c:v>
                </c:pt>
                <c:pt idx="173">
                  <c:v>177.595</c:v>
                </c:pt>
                <c:pt idx="174">
                  <c:v>177.94</c:v>
                </c:pt>
                <c:pt idx="175">
                  <c:v>178.28399999999999</c:v>
                </c:pt>
                <c:pt idx="176">
                  <c:v>178.62799999999999</c:v>
                </c:pt>
                <c:pt idx="177">
                  <c:v>178.971</c:v>
                </c:pt>
                <c:pt idx="178">
                  <c:v>179.31399999999999</c:v>
                </c:pt>
                <c:pt idx="179">
                  <c:v>179.65700000000001</c:v>
                </c:pt>
                <c:pt idx="180">
                  <c:v>180</c:v>
                </c:pt>
                <c:pt idx="181">
                  <c:v>180</c:v>
                </c:pt>
                <c:pt idx="182">
                  <c:v>180</c:v>
                </c:pt>
                <c:pt idx="183">
                  <c:v>180</c:v>
                </c:pt>
                <c:pt idx="184">
                  <c:v>180</c:v>
                </c:pt>
                <c:pt idx="185">
                  <c:v>180</c:v>
                </c:pt>
                <c:pt idx="186">
                  <c:v>180</c:v>
                </c:pt>
                <c:pt idx="187">
                  <c:v>180</c:v>
                </c:pt>
                <c:pt idx="188">
                  <c:v>180</c:v>
                </c:pt>
                <c:pt idx="189">
                  <c:v>180</c:v>
                </c:pt>
                <c:pt idx="190">
                  <c:v>180</c:v>
                </c:pt>
                <c:pt idx="191">
                  <c:v>180</c:v>
                </c:pt>
                <c:pt idx="192">
                  <c:v>180</c:v>
                </c:pt>
                <c:pt idx="193">
                  <c:v>180</c:v>
                </c:pt>
                <c:pt idx="194">
                  <c:v>180</c:v>
                </c:pt>
                <c:pt idx="195">
                  <c:v>180</c:v>
                </c:pt>
                <c:pt idx="196">
                  <c:v>180</c:v>
                </c:pt>
                <c:pt idx="197">
                  <c:v>180</c:v>
                </c:pt>
                <c:pt idx="198">
                  <c:v>180</c:v>
                </c:pt>
                <c:pt idx="199">
                  <c:v>180</c:v>
                </c:pt>
                <c:pt idx="200">
                  <c:v>180</c:v>
                </c:pt>
                <c:pt idx="201">
                  <c:v>180</c:v>
                </c:pt>
                <c:pt idx="202">
                  <c:v>180</c:v>
                </c:pt>
                <c:pt idx="203">
                  <c:v>180</c:v>
                </c:pt>
                <c:pt idx="204">
                  <c:v>180</c:v>
                </c:pt>
                <c:pt idx="205">
                  <c:v>180</c:v>
                </c:pt>
                <c:pt idx="206">
                  <c:v>180</c:v>
                </c:pt>
                <c:pt idx="207">
                  <c:v>180</c:v>
                </c:pt>
                <c:pt idx="208">
                  <c:v>180</c:v>
                </c:pt>
                <c:pt idx="209">
                  <c:v>180</c:v>
                </c:pt>
                <c:pt idx="210">
                  <c:v>180</c:v>
                </c:pt>
                <c:pt idx="211">
                  <c:v>180</c:v>
                </c:pt>
                <c:pt idx="212">
                  <c:v>180</c:v>
                </c:pt>
                <c:pt idx="213">
                  <c:v>180</c:v>
                </c:pt>
                <c:pt idx="214">
                  <c:v>180</c:v>
                </c:pt>
                <c:pt idx="215">
                  <c:v>180</c:v>
                </c:pt>
                <c:pt idx="216">
                  <c:v>180</c:v>
                </c:pt>
                <c:pt idx="217">
                  <c:v>180</c:v>
                </c:pt>
                <c:pt idx="218">
                  <c:v>180</c:v>
                </c:pt>
                <c:pt idx="219">
                  <c:v>180</c:v>
                </c:pt>
                <c:pt idx="220">
                  <c:v>180</c:v>
                </c:pt>
                <c:pt idx="221">
                  <c:v>180</c:v>
                </c:pt>
                <c:pt idx="222">
                  <c:v>180</c:v>
                </c:pt>
                <c:pt idx="223">
                  <c:v>180</c:v>
                </c:pt>
                <c:pt idx="224">
                  <c:v>180</c:v>
                </c:pt>
                <c:pt idx="225">
                  <c:v>180</c:v>
                </c:pt>
                <c:pt idx="226">
                  <c:v>180</c:v>
                </c:pt>
                <c:pt idx="227">
                  <c:v>180</c:v>
                </c:pt>
                <c:pt idx="228">
                  <c:v>180</c:v>
                </c:pt>
                <c:pt idx="229">
                  <c:v>180</c:v>
                </c:pt>
                <c:pt idx="230">
                  <c:v>180</c:v>
                </c:pt>
                <c:pt idx="231">
                  <c:v>180</c:v>
                </c:pt>
                <c:pt idx="232">
                  <c:v>180</c:v>
                </c:pt>
                <c:pt idx="233">
                  <c:v>180</c:v>
                </c:pt>
                <c:pt idx="234">
                  <c:v>180</c:v>
                </c:pt>
                <c:pt idx="235">
                  <c:v>180</c:v>
                </c:pt>
                <c:pt idx="236">
                  <c:v>180</c:v>
                </c:pt>
                <c:pt idx="237">
                  <c:v>180</c:v>
                </c:pt>
                <c:pt idx="238">
                  <c:v>180</c:v>
                </c:pt>
                <c:pt idx="239">
                  <c:v>180</c:v>
                </c:pt>
                <c:pt idx="240">
                  <c:v>180</c:v>
                </c:pt>
                <c:pt idx="241">
                  <c:v>180</c:v>
                </c:pt>
                <c:pt idx="242">
                  <c:v>180</c:v>
                </c:pt>
                <c:pt idx="243">
                  <c:v>180</c:v>
                </c:pt>
                <c:pt idx="244">
                  <c:v>180</c:v>
                </c:pt>
                <c:pt idx="245">
                  <c:v>180</c:v>
                </c:pt>
                <c:pt idx="246">
                  <c:v>180</c:v>
                </c:pt>
                <c:pt idx="247">
                  <c:v>180</c:v>
                </c:pt>
                <c:pt idx="248">
                  <c:v>180</c:v>
                </c:pt>
                <c:pt idx="249">
                  <c:v>180</c:v>
                </c:pt>
                <c:pt idx="250">
                  <c:v>180</c:v>
                </c:pt>
                <c:pt idx="251">
                  <c:v>180</c:v>
                </c:pt>
                <c:pt idx="252">
                  <c:v>180</c:v>
                </c:pt>
                <c:pt idx="253">
                  <c:v>180</c:v>
                </c:pt>
                <c:pt idx="254">
                  <c:v>180</c:v>
                </c:pt>
                <c:pt idx="255">
                  <c:v>180</c:v>
                </c:pt>
                <c:pt idx="256">
                  <c:v>180</c:v>
                </c:pt>
                <c:pt idx="257">
                  <c:v>180</c:v>
                </c:pt>
                <c:pt idx="258">
                  <c:v>180</c:v>
                </c:pt>
                <c:pt idx="259">
                  <c:v>180</c:v>
                </c:pt>
                <c:pt idx="260">
                  <c:v>180</c:v>
                </c:pt>
                <c:pt idx="261">
                  <c:v>180</c:v>
                </c:pt>
                <c:pt idx="262">
                  <c:v>180</c:v>
                </c:pt>
                <c:pt idx="263">
                  <c:v>180</c:v>
                </c:pt>
                <c:pt idx="264">
                  <c:v>180</c:v>
                </c:pt>
                <c:pt idx="265">
                  <c:v>180</c:v>
                </c:pt>
                <c:pt idx="266">
                  <c:v>180</c:v>
                </c:pt>
                <c:pt idx="267">
                  <c:v>180</c:v>
                </c:pt>
                <c:pt idx="268">
                  <c:v>180</c:v>
                </c:pt>
                <c:pt idx="269">
                  <c:v>180</c:v>
                </c:pt>
                <c:pt idx="270">
                  <c:v>180</c:v>
                </c:pt>
                <c:pt idx="271">
                  <c:v>180</c:v>
                </c:pt>
                <c:pt idx="272">
                  <c:v>180</c:v>
                </c:pt>
                <c:pt idx="273">
                  <c:v>180</c:v>
                </c:pt>
                <c:pt idx="274">
                  <c:v>180</c:v>
                </c:pt>
                <c:pt idx="275">
                  <c:v>180</c:v>
                </c:pt>
                <c:pt idx="276">
                  <c:v>180</c:v>
                </c:pt>
                <c:pt idx="277">
                  <c:v>180</c:v>
                </c:pt>
                <c:pt idx="278">
                  <c:v>180</c:v>
                </c:pt>
                <c:pt idx="279">
                  <c:v>180</c:v>
                </c:pt>
                <c:pt idx="280">
                  <c:v>180</c:v>
                </c:pt>
                <c:pt idx="281">
                  <c:v>180</c:v>
                </c:pt>
                <c:pt idx="282">
                  <c:v>180</c:v>
                </c:pt>
                <c:pt idx="283">
                  <c:v>180</c:v>
                </c:pt>
                <c:pt idx="284">
                  <c:v>180</c:v>
                </c:pt>
                <c:pt idx="285">
                  <c:v>180</c:v>
                </c:pt>
                <c:pt idx="286">
                  <c:v>180</c:v>
                </c:pt>
                <c:pt idx="287">
                  <c:v>180</c:v>
                </c:pt>
                <c:pt idx="288">
                  <c:v>180</c:v>
                </c:pt>
                <c:pt idx="289">
                  <c:v>180</c:v>
                </c:pt>
                <c:pt idx="290">
                  <c:v>180</c:v>
                </c:pt>
                <c:pt idx="291">
                  <c:v>180</c:v>
                </c:pt>
                <c:pt idx="292">
                  <c:v>180</c:v>
                </c:pt>
                <c:pt idx="293">
                  <c:v>180</c:v>
                </c:pt>
                <c:pt idx="294">
                  <c:v>180</c:v>
                </c:pt>
                <c:pt idx="295">
                  <c:v>180</c:v>
                </c:pt>
                <c:pt idx="296">
                  <c:v>180</c:v>
                </c:pt>
                <c:pt idx="297">
                  <c:v>180</c:v>
                </c:pt>
                <c:pt idx="298">
                  <c:v>180</c:v>
                </c:pt>
                <c:pt idx="299">
                  <c:v>180</c:v>
                </c:pt>
                <c:pt idx="300">
                  <c:v>180</c:v>
                </c:pt>
                <c:pt idx="301">
                  <c:v>180</c:v>
                </c:pt>
                <c:pt idx="302">
                  <c:v>180</c:v>
                </c:pt>
                <c:pt idx="303">
                  <c:v>180</c:v>
                </c:pt>
                <c:pt idx="304">
                  <c:v>180</c:v>
                </c:pt>
                <c:pt idx="305">
                  <c:v>180</c:v>
                </c:pt>
                <c:pt idx="306">
                  <c:v>180</c:v>
                </c:pt>
                <c:pt idx="307">
                  <c:v>180</c:v>
                </c:pt>
                <c:pt idx="308">
                  <c:v>180</c:v>
                </c:pt>
                <c:pt idx="309">
                  <c:v>180</c:v>
                </c:pt>
                <c:pt idx="310">
                  <c:v>180</c:v>
                </c:pt>
                <c:pt idx="311">
                  <c:v>180</c:v>
                </c:pt>
                <c:pt idx="312">
                  <c:v>180</c:v>
                </c:pt>
                <c:pt idx="313">
                  <c:v>180</c:v>
                </c:pt>
                <c:pt idx="314">
                  <c:v>180</c:v>
                </c:pt>
                <c:pt idx="315">
                  <c:v>180</c:v>
                </c:pt>
                <c:pt idx="316">
                  <c:v>180</c:v>
                </c:pt>
                <c:pt idx="317">
                  <c:v>180</c:v>
                </c:pt>
                <c:pt idx="318">
                  <c:v>180</c:v>
                </c:pt>
                <c:pt idx="319">
                  <c:v>180</c:v>
                </c:pt>
                <c:pt idx="320">
                  <c:v>180</c:v>
                </c:pt>
                <c:pt idx="321">
                  <c:v>180</c:v>
                </c:pt>
                <c:pt idx="322">
                  <c:v>180</c:v>
                </c:pt>
                <c:pt idx="323">
                  <c:v>180</c:v>
                </c:pt>
                <c:pt idx="324">
                  <c:v>180</c:v>
                </c:pt>
                <c:pt idx="325">
                  <c:v>180</c:v>
                </c:pt>
                <c:pt idx="326">
                  <c:v>180</c:v>
                </c:pt>
                <c:pt idx="327">
                  <c:v>180</c:v>
                </c:pt>
                <c:pt idx="328">
                  <c:v>180</c:v>
                </c:pt>
                <c:pt idx="329">
                  <c:v>180</c:v>
                </c:pt>
                <c:pt idx="330">
                  <c:v>180</c:v>
                </c:pt>
                <c:pt idx="331">
                  <c:v>180</c:v>
                </c:pt>
                <c:pt idx="332">
                  <c:v>180</c:v>
                </c:pt>
                <c:pt idx="333">
                  <c:v>180</c:v>
                </c:pt>
                <c:pt idx="334">
                  <c:v>180</c:v>
                </c:pt>
                <c:pt idx="335">
                  <c:v>180</c:v>
                </c:pt>
                <c:pt idx="336">
                  <c:v>180</c:v>
                </c:pt>
                <c:pt idx="337">
                  <c:v>180</c:v>
                </c:pt>
                <c:pt idx="338">
                  <c:v>180</c:v>
                </c:pt>
                <c:pt idx="339">
                  <c:v>180</c:v>
                </c:pt>
                <c:pt idx="340">
                  <c:v>180</c:v>
                </c:pt>
                <c:pt idx="341">
                  <c:v>180</c:v>
                </c:pt>
                <c:pt idx="342">
                  <c:v>180</c:v>
                </c:pt>
                <c:pt idx="343">
                  <c:v>180</c:v>
                </c:pt>
                <c:pt idx="344">
                  <c:v>180</c:v>
                </c:pt>
                <c:pt idx="345">
                  <c:v>180</c:v>
                </c:pt>
                <c:pt idx="346">
                  <c:v>180</c:v>
                </c:pt>
                <c:pt idx="347">
                  <c:v>180</c:v>
                </c:pt>
                <c:pt idx="348">
                  <c:v>180</c:v>
                </c:pt>
                <c:pt idx="349">
                  <c:v>180</c:v>
                </c:pt>
                <c:pt idx="350">
                  <c:v>180</c:v>
                </c:pt>
                <c:pt idx="351">
                  <c:v>180</c:v>
                </c:pt>
                <c:pt idx="352">
                  <c:v>180</c:v>
                </c:pt>
                <c:pt idx="353">
                  <c:v>180</c:v>
                </c:pt>
                <c:pt idx="354">
                  <c:v>180</c:v>
                </c:pt>
                <c:pt idx="355">
                  <c:v>180</c:v>
                </c:pt>
                <c:pt idx="356">
                  <c:v>180</c:v>
                </c:pt>
                <c:pt idx="357">
                  <c:v>180</c:v>
                </c:pt>
                <c:pt idx="358">
                  <c:v>180</c:v>
                </c:pt>
                <c:pt idx="359">
                  <c:v>180</c:v>
                </c:pt>
                <c:pt idx="360">
                  <c:v>180</c:v>
                </c:pt>
                <c:pt idx="361">
                  <c:v>180</c:v>
                </c:pt>
                <c:pt idx="362">
                  <c:v>180</c:v>
                </c:pt>
              </c:numCache>
            </c:numRef>
          </c:xVal>
          <c:yVal>
            <c:numRef>
              <c:f>'Plotting Sheet'!$D$6:$D$368</c:f>
              <c:numCache>
                <c:formatCode>0.0</c:formatCode>
                <c:ptCount val="363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086-487F-B52C-62A9EF93BF5B}"/>
            </c:ext>
          </c:extLst>
        </c:ser>
        <c:ser>
          <c:idx val="1"/>
          <c:order val="1"/>
          <c:tx>
            <c:strRef>
              <c:f>'Plotting Sheet'!$E$5</c:f>
              <c:strCache>
                <c:ptCount val="1"/>
                <c:pt idx="0">
                  <c:v>recoil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'Plotting Sheet'!$C$6:$C$368</c:f>
              <c:numCache>
                <c:formatCode>0.00</c:formatCode>
                <c:ptCount val="363"/>
                <c:pt idx="0">
                  <c:v>0</c:v>
                </c:pt>
                <c:pt idx="1">
                  <c:v>1.669</c:v>
                </c:pt>
                <c:pt idx="2">
                  <c:v>3.3370000000000002</c:v>
                </c:pt>
                <c:pt idx="3">
                  <c:v>5.0049999999999999</c:v>
                </c:pt>
                <c:pt idx="4">
                  <c:v>6.673</c:v>
                </c:pt>
                <c:pt idx="5">
                  <c:v>8.3409999999999993</c:v>
                </c:pt>
                <c:pt idx="6">
                  <c:v>10.007</c:v>
                </c:pt>
                <c:pt idx="7">
                  <c:v>11.673</c:v>
                </c:pt>
                <c:pt idx="8">
                  <c:v>13.337999999999999</c:v>
                </c:pt>
                <c:pt idx="9">
                  <c:v>15.002000000000001</c:v>
                </c:pt>
                <c:pt idx="10">
                  <c:v>16.664999999999999</c:v>
                </c:pt>
                <c:pt idx="11">
                  <c:v>18.327000000000002</c:v>
                </c:pt>
                <c:pt idx="12">
                  <c:v>19.986999999999998</c:v>
                </c:pt>
                <c:pt idx="13">
                  <c:v>21.645</c:v>
                </c:pt>
                <c:pt idx="14">
                  <c:v>23.302</c:v>
                </c:pt>
                <c:pt idx="15">
                  <c:v>24.957999999999998</c:v>
                </c:pt>
                <c:pt idx="16">
                  <c:v>26.611000000000001</c:v>
                </c:pt>
                <c:pt idx="17">
                  <c:v>28.262</c:v>
                </c:pt>
                <c:pt idx="18">
                  <c:v>29.911000000000001</c:v>
                </c:pt>
                <c:pt idx="19">
                  <c:v>31.556999999999999</c:v>
                </c:pt>
                <c:pt idx="20">
                  <c:v>33.201000000000001</c:v>
                </c:pt>
                <c:pt idx="21">
                  <c:v>34.841999999999999</c:v>
                </c:pt>
                <c:pt idx="22">
                  <c:v>36.481000000000002</c:v>
                </c:pt>
                <c:pt idx="23">
                  <c:v>38.116999999999997</c:v>
                </c:pt>
                <c:pt idx="24">
                  <c:v>39.749000000000002</c:v>
                </c:pt>
                <c:pt idx="25">
                  <c:v>41.378</c:v>
                </c:pt>
                <c:pt idx="26">
                  <c:v>43.003999999999998</c:v>
                </c:pt>
                <c:pt idx="27">
                  <c:v>44.627000000000002</c:v>
                </c:pt>
                <c:pt idx="28">
                  <c:v>46.244999999999997</c:v>
                </c:pt>
                <c:pt idx="29">
                  <c:v>47.86</c:v>
                </c:pt>
                <c:pt idx="30">
                  <c:v>49.470999999999997</c:v>
                </c:pt>
                <c:pt idx="31">
                  <c:v>51.076999999999998</c:v>
                </c:pt>
                <c:pt idx="32">
                  <c:v>52.679000000000002</c:v>
                </c:pt>
                <c:pt idx="33">
                  <c:v>54.277000000000001</c:v>
                </c:pt>
                <c:pt idx="34">
                  <c:v>55.87</c:v>
                </c:pt>
                <c:pt idx="35">
                  <c:v>57.457999999999998</c:v>
                </c:pt>
                <c:pt idx="36">
                  <c:v>59.040999999999997</c:v>
                </c:pt>
                <c:pt idx="37">
                  <c:v>60.619</c:v>
                </c:pt>
                <c:pt idx="38">
                  <c:v>62.192</c:v>
                </c:pt>
                <c:pt idx="39">
                  <c:v>63.759</c:v>
                </c:pt>
                <c:pt idx="40">
                  <c:v>65.319999999999993</c:v>
                </c:pt>
                <c:pt idx="41">
                  <c:v>66.875</c:v>
                </c:pt>
                <c:pt idx="42">
                  <c:v>68.424000000000007</c:v>
                </c:pt>
                <c:pt idx="43">
                  <c:v>69.965999999999994</c:v>
                </c:pt>
                <c:pt idx="44">
                  <c:v>71.501999999999995</c:v>
                </c:pt>
                <c:pt idx="45">
                  <c:v>73.031999999999996</c:v>
                </c:pt>
                <c:pt idx="46">
                  <c:v>74.554000000000002</c:v>
                </c:pt>
                <c:pt idx="47">
                  <c:v>76.069000000000003</c:v>
                </c:pt>
                <c:pt idx="48">
                  <c:v>77.576999999999998</c:v>
                </c:pt>
                <c:pt idx="49">
                  <c:v>79.076999999999998</c:v>
                </c:pt>
                <c:pt idx="50">
                  <c:v>80.569000000000003</c:v>
                </c:pt>
                <c:pt idx="51">
                  <c:v>82.052999999999997</c:v>
                </c:pt>
                <c:pt idx="52">
                  <c:v>83.528999999999996</c:v>
                </c:pt>
                <c:pt idx="53">
                  <c:v>84.995999999999995</c:v>
                </c:pt>
                <c:pt idx="54">
                  <c:v>86.454999999999998</c:v>
                </c:pt>
                <c:pt idx="55">
                  <c:v>87.903999999999996</c:v>
                </c:pt>
                <c:pt idx="56">
                  <c:v>89.344999999999999</c:v>
                </c:pt>
                <c:pt idx="57">
                  <c:v>90.775999999999996</c:v>
                </c:pt>
                <c:pt idx="58">
                  <c:v>92.197000000000003</c:v>
                </c:pt>
                <c:pt idx="59">
                  <c:v>93.608999999999995</c:v>
                </c:pt>
                <c:pt idx="60">
                  <c:v>95.01</c:v>
                </c:pt>
                <c:pt idx="61">
                  <c:v>96.400999999999996</c:v>
                </c:pt>
                <c:pt idx="62">
                  <c:v>97.781000000000006</c:v>
                </c:pt>
                <c:pt idx="63">
                  <c:v>99.15</c:v>
                </c:pt>
                <c:pt idx="64">
                  <c:v>100.508</c:v>
                </c:pt>
                <c:pt idx="65">
                  <c:v>101.855</c:v>
                </c:pt>
                <c:pt idx="66">
                  <c:v>103.191</c:v>
                </c:pt>
                <c:pt idx="67">
                  <c:v>104.514</c:v>
                </c:pt>
                <c:pt idx="68">
                  <c:v>105.82599999999999</c:v>
                </c:pt>
                <c:pt idx="69">
                  <c:v>107.125</c:v>
                </c:pt>
                <c:pt idx="70">
                  <c:v>108.411</c:v>
                </c:pt>
                <c:pt idx="71">
                  <c:v>109.685</c:v>
                </c:pt>
                <c:pt idx="72">
                  <c:v>110.946</c:v>
                </c:pt>
                <c:pt idx="73">
                  <c:v>112.194</c:v>
                </c:pt>
                <c:pt idx="74">
                  <c:v>113.429</c:v>
                </c:pt>
                <c:pt idx="75">
                  <c:v>114.65</c:v>
                </c:pt>
                <c:pt idx="76">
                  <c:v>115.857</c:v>
                </c:pt>
                <c:pt idx="77">
                  <c:v>117.051</c:v>
                </c:pt>
                <c:pt idx="78">
                  <c:v>118.23</c:v>
                </c:pt>
                <c:pt idx="79">
                  <c:v>119.395</c:v>
                </c:pt>
                <c:pt idx="80">
                  <c:v>120.54600000000001</c:v>
                </c:pt>
                <c:pt idx="81">
                  <c:v>121.682</c:v>
                </c:pt>
                <c:pt idx="82">
                  <c:v>122.804</c:v>
                </c:pt>
                <c:pt idx="83">
                  <c:v>123.911</c:v>
                </c:pt>
                <c:pt idx="84">
                  <c:v>125.003</c:v>
                </c:pt>
                <c:pt idx="85">
                  <c:v>126.081</c:v>
                </c:pt>
                <c:pt idx="86">
                  <c:v>127.143</c:v>
                </c:pt>
                <c:pt idx="87">
                  <c:v>128.19</c:v>
                </c:pt>
                <c:pt idx="88">
                  <c:v>129.22200000000001</c:v>
                </c:pt>
                <c:pt idx="89">
                  <c:v>130.239</c:v>
                </c:pt>
                <c:pt idx="90">
                  <c:v>131.24100000000001</c:v>
                </c:pt>
                <c:pt idx="91">
                  <c:v>132.22800000000001</c:v>
                </c:pt>
                <c:pt idx="92">
                  <c:v>133.19999999999999</c:v>
                </c:pt>
                <c:pt idx="93">
                  <c:v>134.15600000000001</c:v>
                </c:pt>
                <c:pt idx="94">
                  <c:v>135.09800000000001</c:v>
                </c:pt>
                <c:pt idx="95">
                  <c:v>136.02500000000001</c:v>
                </c:pt>
                <c:pt idx="96">
                  <c:v>136.93600000000001</c:v>
                </c:pt>
                <c:pt idx="97">
                  <c:v>137.833</c:v>
                </c:pt>
                <c:pt idx="98">
                  <c:v>138.715</c:v>
                </c:pt>
                <c:pt idx="99">
                  <c:v>139.583</c:v>
                </c:pt>
                <c:pt idx="100">
                  <c:v>140.43600000000001</c:v>
                </c:pt>
                <c:pt idx="101">
                  <c:v>141.274</c:v>
                </c:pt>
                <c:pt idx="102">
                  <c:v>142.09899999999999</c:v>
                </c:pt>
                <c:pt idx="103">
                  <c:v>142.90899999999999</c:v>
                </c:pt>
                <c:pt idx="104">
                  <c:v>143.70599999999999</c:v>
                </c:pt>
                <c:pt idx="105">
                  <c:v>144.488</c:v>
                </c:pt>
                <c:pt idx="106">
                  <c:v>145.25800000000001</c:v>
                </c:pt>
                <c:pt idx="107">
                  <c:v>146.01400000000001</c:v>
                </c:pt>
                <c:pt idx="108">
                  <c:v>146.75700000000001</c:v>
                </c:pt>
                <c:pt idx="109">
                  <c:v>147.48599999999999</c:v>
                </c:pt>
                <c:pt idx="110">
                  <c:v>148.20400000000001</c:v>
                </c:pt>
                <c:pt idx="111">
                  <c:v>148.90899999999999</c:v>
                </c:pt>
                <c:pt idx="112">
                  <c:v>149.601</c:v>
                </c:pt>
                <c:pt idx="113">
                  <c:v>150.28200000000001</c:v>
                </c:pt>
                <c:pt idx="114">
                  <c:v>150.95099999999999</c:v>
                </c:pt>
                <c:pt idx="115">
                  <c:v>151.608</c:v>
                </c:pt>
                <c:pt idx="116">
                  <c:v>152.25399999999999</c:v>
                </c:pt>
                <c:pt idx="117">
                  <c:v>152.88900000000001</c:v>
                </c:pt>
                <c:pt idx="118">
                  <c:v>153.51300000000001</c:v>
                </c:pt>
                <c:pt idx="119">
                  <c:v>154.12700000000001</c:v>
                </c:pt>
                <c:pt idx="120">
                  <c:v>154.72999999999999</c:v>
                </c:pt>
                <c:pt idx="121">
                  <c:v>155.32300000000001</c:v>
                </c:pt>
                <c:pt idx="122">
                  <c:v>155.90700000000001</c:v>
                </c:pt>
                <c:pt idx="123">
                  <c:v>156.48099999999999</c:v>
                </c:pt>
                <c:pt idx="124">
                  <c:v>157.04499999999999</c:v>
                </c:pt>
                <c:pt idx="125">
                  <c:v>157.601</c:v>
                </c:pt>
                <c:pt idx="126">
                  <c:v>158.14699999999999</c:v>
                </c:pt>
                <c:pt idx="127">
                  <c:v>158.685</c:v>
                </c:pt>
                <c:pt idx="128">
                  <c:v>159.215</c:v>
                </c:pt>
                <c:pt idx="129">
                  <c:v>159.73699999999999</c:v>
                </c:pt>
                <c:pt idx="130">
                  <c:v>160.25</c:v>
                </c:pt>
                <c:pt idx="131">
                  <c:v>160.756</c:v>
                </c:pt>
                <c:pt idx="132">
                  <c:v>161.255</c:v>
                </c:pt>
                <c:pt idx="133">
                  <c:v>161.74600000000001</c:v>
                </c:pt>
                <c:pt idx="134">
                  <c:v>162.22999999999999</c:v>
                </c:pt>
                <c:pt idx="135">
                  <c:v>162.708</c:v>
                </c:pt>
                <c:pt idx="136">
                  <c:v>163.179</c:v>
                </c:pt>
                <c:pt idx="137">
                  <c:v>163.643</c:v>
                </c:pt>
                <c:pt idx="138">
                  <c:v>164.102</c:v>
                </c:pt>
                <c:pt idx="139">
                  <c:v>164.554</c:v>
                </c:pt>
                <c:pt idx="140">
                  <c:v>165.001</c:v>
                </c:pt>
                <c:pt idx="141">
                  <c:v>165.44200000000001</c:v>
                </c:pt>
                <c:pt idx="142">
                  <c:v>165.87700000000001</c:v>
                </c:pt>
                <c:pt idx="143">
                  <c:v>166.30799999999999</c:v>
                </c:pt>
                <c:pt idx="144">
                  <c:v>166.733</c:v>
                </c:pt>
                <c:pt idx="145">
                  <c:v>167.154</c:v>
                </c:pt>
                <c:pt idx="146">
                  <c:v>167.57</c:v>
                </c:pt>
                <c:pt idx="147">
                  <c:v>167.98099999999999</c:v>
                </c:pt>
                <c:pt idx="148">
                  <c:v>168.38800000000001</c:v>
                </c:pt>
                <c:pt idx="149">
                  <c:v>168.791</c:v>
                </c:pt>
                <c:pt idx="150">
                  <c:v>169.19</c:v>
                </c:pt>
                <c:pt idx="151">
                  <c:v>169.58500000000001</c:v>
                </c:pt>
                <c:pt idx="152">
                  <c:v>169.976</c:v>
                </c:pt>
                <c:pt idx="153">
                  <c:v>170.364</c:v>
                </c:pt>
                <c:pt idx="154">
                  <c:v>170.749</c:v>
                </c:pt>
                <c:pt idx="155">
                  <c:v>171.13</c:v>
                </c:pt>
                <c:pt idx="156">
                  <c:v>171.50800000000001</c:v>
                </c:pt>
                <c:pt idx="157">
                  <c:v>171.88300000000001</c:v>
                </c:pt>
                <c:pt idx="158">
                  <c:v>172.256</c:v>
                </c:pt>
                <c:pt idx="159">
                  <c:v>172.625</c:v>
                </c:pt>
                <c:pt idx="160">
                  <c:v>172.99299999999999</c:v>
                </c:pt>
                <c:pt idx="161">
                  <c:v>173.357</c:v>
                </c:pt>
                <c:pt idx="162">
                  <c:v>173.72</c:v>
                </c:pt>
                <c:pt idx="163">
                  <c:v>174.08</c:v>
                </c:pt>
                <c:pt idx="164">
                  <c:v>174.43899999999999</c:v>
                </c:pt>
                <c:pt idx="165">
                  <c:v>174.79499999999999</c:v>
                </c:pt>
                <c:pt idx="166">
                  <c:v>175.15</c:v>
                </c:pt>
                <c:pt idx="167">
                  <c:v>175.50299999999999</c:v>
                </c:pt>
                <c:pt idx="168">
                  <c:v>175.85499999999999</c:v>
                </c:pt>
                <c:pt idx="169">
                  <c:v>176.20500000000001</c:v>
                </c:pt>
                <c:pt idx="170">
                  <c:v>176.554</c:v>
                </c:pt>
                <c:pt idx="171">
                  <c:v>176.90199999999999</c:v>
                </c:pt>
                <c:pt idx="172">
                  <c:v>177.249</c:v>
                </c:pt>
                <c:pt idx="173">
                  <c:v>177.595</c:v>
                </c:pt>
                <c:pt idx="174">
                  <c:v>177.94</c:v>
                </c:pt>
                <c:pt idx="175">
                  <c:v>178.28399999999999</c:v>
                </c:pt>
                <c:pt idx="176">
                  <c:v>178.62799999999999</c:v>
                </c:pt>
                <c:pt idx="177">
                  <c:v>178.971</c:v>
                </c:pt>
                <c:pt idx="178">
                  <c:v>179.31399999999999</c:v>
                </c:pt>
                <c:pt idx="179">
                  <c:v>179.65700000000001</c:v>
                </c:pt>
                <c:pt idx="180">
                  <c:v>180</c:v>
                </c:pt>
                <c:pt idx="181">
                  <c:v>180</c:v>
                </c:pt>
                <c:pt idx="182">
                  <c:v>180</c:v>
                </c:pt>
                <c:pt idx="183">
                  <c:v>180</c:v>
                </c:pt>
                <c:pt idx="184">
                  <c:v>180</c:v>
                </c:pt>
                <c:pt idx="185">
                  <c:v>180</c:v>
                </c:pt>
                <c:pt idx="186">
                  <c:v>180</c:v>
                </c:pt>
                <c:pt idx="187">
                  <c:v>180</c:v>
                </c:pt>
                <c:pt idx="188">
                  <c:v>180</c:v>
                </c:pt>
                <c:pt idx="189">
                  <c:v>180</c:v>
                </c:pt>
                <c:pt idx="190">
                  <c:v>180</c:v>
                </c:pt>
                <c:pt idx="191">
                  <c:v>180</c:v>
                </c:pt>
                <c:pt idx="192">
                  <c:v>180</c:v>
                </c:pt>
                <c:pt idx="193">
                  <c:v>180</c:v>
                </c:pt>
                <c:pt idx="194">
                  <c:v>180</c:v>
                </c:pt>
                <c:pt idx="195">
                  <c:v>180</c:v>
                </c:pt>
                <c:pt idx="196">
                  <c:v>180</c:v>
                </c:pt>
                <c:pt idx="197">
                  <c:v>180</c:v>
                </c:pt>
                <c:pt idx="198">
                  <c:v>180</c:v>
                </c:pt>
                <c:pt idx="199">
                  <c:v>180</c:v>
                </c:pt>
                <c:pt idx="200">
                  <c:v>180</c:v>
                </c:pt>
                <c:pt idx="201">
                  <c:v>180</c:v>
                </c:pt>
                <c:pt idx="202">
                  <c:v>180</c:v>
                </c:pt>
                <c:pt idx="203">
                  <c:v>180</c:v>
                </c:pt>
                <c:pt idx="204">
                  <c:v>180</c:v>
                </c:pt>
                <c:pt idx="205">
                  <c:v>180</c:v>
                </c:pt>
                <c:pt idx="206">
                  <c:v>180</c:v>
                </c:pt>
                <c:pt idx="207">
                  <c:v>180</c:v>
                </c:pt>
                <c:pt idx="208">
                  <c:v>180</c:v>
                </c:pt>
                <c:pt idx="209">
                  <c:v>180</c:v>
                </c:pt>
                <c:pt idx="210">
                  <c:v>180</c:v>
                </c:pt>
                <c:pt idx="211">
                  <c:v>180</c:v>
                </c:pt>
                <c:pt idx="212">
                  <c:v>180</c:v>
                </c:pt>
                <c:pt idx="213">
                  <c:v>180</c:v>
                </c:pt>
                <c:pt idx="214">
                  <c:v>180</c:v>
                </c:pt>
                <c:pt idx="215">
                  <c:v>180</c:v>
                </c:pt>
                <c:pt idx="216">
                  <c:v>180</c:v>
                </c:pt>
                <c:pt idx="217">
                  <c:v>180</c:v>
                </c:pt>
                <c:pt idx="218">
                  <c:v>180</c:v>
                </c:pt>
                <c:pt idx="219">
                  <c:v>180</c:v>
                </c:pt>
                <c:pt idx="220">
                  <c:v>180</c:v>
                </c:pt>
                <c:pt idx="221">
                  <c:v>180</c:v>
                </c:pt>
                <c:pt idx="222">
                  <c:v>180</c:v>
                </c:pt>
                <c:pt idx="223">
                  <c:v>180</c:v>
                </c:pt>
                <c:pt idx="224">
                  <c:v>180</c:v>
                </c:pt>
                <c:pt idx="225">
                  <c:v>180</c:v>
                </c:pt>
                <c:pt idx="226">
                  <c:v>180</c:v>
                </c:pt>
                <c:pt idx="227">
                  <c:v>180</c:v>
                </c:pt>
                <c:pt idx="228">
                  <c:v>180</c:v>
                </c:pt>
                <c:pt idx="229">
                  <c:v>180</c:v>
                </c:pt>
                <c:pt idx="230">
                  <c:v>180</c:v>
                </c:pt>
                <c:pt idx="231">
                  <c:v>180</c:v>
                </c:pt>
                <c:pt idx="232">
                  <c:v>180</c:v>
                </c:pt>
                <c:pt idx="233">
                  <c:v>180</c:v>
                </c:pt>
                <c:pt idx="234">
                  <c:v>180</c:v>
                </c:pt>
                <c:pt idx="235">
                  <c:v>180</c:v>
                </c:pt>
                <c:pt idx="236">
                  <c:v>180</c:v>
                </c:pt>
                <c:pt idx="237">
                  <c:v>180</c:v>
                </c:pt>
                <c:pt idx="238">
                  <c:v>180</c:v>
                </c:pt>
                <c:pt idx="239">
                  <c:v>180</c:v>
                </c:pt>
                <c:pt idx="240">
                  <c:v>180</c:v>
                </c:pt>
                <c:pt idx="241">
                  <c:v>180</c:v>
                </c:pt>
                <c:pt idx="242">
                  <c:v>180</c:v>
                </c:pt>
                <c:pt idx="243">
                  <c:v>180</c:v>
                </c:pt>
                <c:pt idx="244">
                  <c:v>180</c:v>
                </c:pt>
                <c:pt idx="245">
                  <c:v>180</c:v>
                </c:pt>
                <c:pt idx="246">
                  <c:v>180</c:v>
                </c:pt>
                <c:pt idx="247">
                  <c:v>180</c:v>
                </c:pt>
                <c:pt idx="248">
                  <c:v>180</c:v>
                </c:pt>
                <c:pt idx="249">
                  <c:v>180</c:v>
                </c:pt>
                <c:pt idx="250">
                  <c:v>180</c:v>
                </c:pt>
                <c:pt idx="251">
                  <c:v>180</c:v>
                </c:pt>
                <c:pt idx="252">
                  <c:v>180</c:v>
                </c:pt>
                <c:pt idx="253">
                  <c:v>180</c:v>
                </c:pt>
                <c:pt idx="254">
                  <c:v>180</c:v>
                </c:pt>
                <c:pt idx="255">
                  <c:v>180</c:v>
                </c:pt>
                <c:pt idx="256">
                  <c:v>180</c:v>
                </c:pt>
                <c:pt idx="257">
                  <c:v>180</c:v>
                </c:pt>
                <c:pt idx="258">
                  <c:v>180</c:v>
                </c:pt>
                <c:pt idx="259">
                  <c:v>180</c:v>
                </c:pt>
                <c:pt idx="260">
                  <c:v>180</c:v>
                </c:pt>
                <c:pt idx="261">
                  <c:v>180</c:v>
                </c:pt>
                <c:pt idx="262">
                  <c:v>180</c:v>
                </c:pt>
                <c:pt idx="263">
                  <c:v>180</c:v>
                </c:pt>
                <c:pt idx="264">
                  <c:v>180</c:v>
                </c:pt>
                <c:pt idx="265">
                  <c:v>180</c:v>
                </c:pt>
                <c:pt idx="266">
                  <c:v>180</c:v>
                </c:pt>
                <c:pt idx="267">
                  <c:v>180</c:v>
                </c:pt>
                <c:pt idx="268">
                  <c:v>180</c:v>
                </c:pt>
                <c:pt idx="269">
                  <c:v>180</c:v>
                </c:pt>
                <c:pt idx="270">
                  <c:v>180</c:v>
                </c:pt>
                <c:pt idx="271">
                  <c:v>180</c:v>
                </c:pt>
                <c:pt idx="272">
                  <c:v>180</c:v>
                </c:pt>
                <c:pt idx="273">
                  <c:v>180</c:v>
                </c:pt>
                <c:pt idx="274">
                  <c:v>180</c:v>
                </c:pt>
                <c:pt idx="275">
                  <c:v>180</c:v>
                </c:pt>
                <c:pt idx="276">
                  <c:v>180</c:v>
                </c:pt>
                <c:pt idx="277">
                  <c:v>180</c:v>
                </c:pt>
                <c:pt idx="278">
                  <c:v>180</c:v>
                </c:pt>
                <c:pt idx="279">
                  <c:v>180</c:v>
                </c:pt>
                <c:pt idx="280">
                  <c:v>180</c:v>
                </c:pt>
                <c:pt idx="281">
                  <c:v>180</c:v>
                </c:pt>
                <c:pt idx="282">
                  <c:v>180</c:v>
                </c:pt>
                <c:pt idx="283">
                  <c:v>180</c:v>
                </c:pt>
                <c:pt idx="284">
                  <c:v>180</c:v>
                </c:pt>
                <c:pt idx="285">
                  <c:v>180</c:v>
                </c:pt>
                <c:pt idx="286">
                  <c:v>180</c:v>
                </c:pt>
                <c:pt idx="287">
                  <c:v>180</c:v>
                </c:pt>
                <c:pt idx="288">
                  <c:v>180</c:v>
                </c:pt>
                <c:pt idx="289">
                  <c:v>180</c:v>
                </c:pt>
                <c:pt idx="290">
                  <c:v>180</c:v>
                </c:pt>
                <c:pt idx="291">
                  <c:v>180</c:v>
                </c:pt>
                <c:pt idx="292">
                  <c:v>180</c:v>
                </c:pt>
                <c:pt idx="293">
                  <c:v>180</c:v>
                </c:pt>
                <c:pt idx="294">
                  <c:v>180</c:v>
                </c:pt>
                <c:pt idx="295">
                  <c:v>180</c:v>
                </c:pt>
                <c:pt idx="296">
                  <c:v>180</c:v>
                </c:pt>
                <c:pt idx="297">
                  <c:v>180</c:v>
                </c:pt>
                <c:pt idx="298">
                  <c:v>180</c:v>
                </c:pt>
                <c:pt idx="299">
                  <c:v>180</c:v>
                </c:pt>
                <c:pt idx="300">
                  <c:v>180</c:v>
                </c:pt>
                <c:pt idx="301">
                  <c:v>180</c:v>
                </c:pt>
                <c:pt idx="302">
                  <c:v>180</c:v>
                </c:pt>
                <c:pt idx="303">
                  <c:v>180</c:v>
                </c:pt>
                <c:pt idx="304">
                  <c:v>180</c:v>
                </c:pt>
                <c:pt idx="305">
                  <c:v>180</c:v>
                </c:pt>
                <c:pt idx="306">
                  <c:v>180</c:v>
                </c:pt>
                <c:pt idx="307">
                  <c:v>180</c:v>
                </c:pt>
                <c:pt idx="308">
                  <c:v>180</c:v>
                </c:pt>
                <c:pt idx="309">
                  <c:v>180</c:v>
                </c:pt>
                <c:pt idx="310">
                  <c:v>180</c:v>
                </c:pt>
                <c:pt idx="311">
                  <c:v>180</c:v>
                </c:pt>
                <c:pt idx="312">
                  <c:v>180</c:v>
                </c:pt>
                <c:pt idx="313">
                  <c:v>180</c:v>
                </c:pt>
                <c:pt idx="314">
                  <c:v>180</c:v>
                </c:pt>
                <c:pt idx="315">
                  <c:v>180</c:v>
                </c:pt>
                <c:pt idx="316">
                  <c:v>180</c:v>
                </c:pt>
                <c:pt idx="317">
                  <c:v>180</c:v>
                </c:pt>
                <c:pt idx="318">
                  <c:v>180</c:v>
                </c:pt>
                <c:pt idx="319">
                  <c:v>180</c:v>
                </c:pt>
                <c:pt idx="320">
                  <c:v>180</c:v>
                </c:pt>
                <c:pt idx="321">
                  <c:v>180</c:v>
                </c:pt>
                <c:pt idx="322">
                  <c:v>180</c:v>
                </c:pt>
                <c:pt idx="323">
                  <c:v>180</c:v>
                </c:pt>
                <c:pt idx="324">
                  <c:v>180</c:v>
                </c:pt>
                <c:pt idx="325">
                  <c:v>180</c:v>
                </c:pt>
                <c:pt idx="326">
                  <c:v>180</c:v>
                </c:pt>
                <c:pt idx="327">
                  <c:v>180</c:v>
                </c:pt>
                <c:pt idx="328">
                  <c:v>180</c:v>
                </c:pt>
                <c:pt idx="329">
                  <c:v>180</c:v>
                </c:pt>
                <c:pt idx="330">
                  <c:v>180</c:v>
                </c:pt>
                <c:pt idx="331">
                  <c:v>180</c:v>
                </c:pt>
                <c:pt idx="332">
                  <c:v>180</c:v>
                </c:pt>
                <c:pt idx="333">
                  <c:v>180</c:v>
                </c:pt>
                <c:pt idx="334">
                  <c:v>180</c:v>
                </c:pt>
                <c:pt idx="335">
                  <c:v>180</c:v>
                </c:pt>
                <c:pt idx="336">
                  <c:v>180</c:v>
                </c:pt>
                <c:pt idx="337">
                  <c:v>180</c:v>
                </c:pt>
                <c:pt idx="338">
                  <c:v>180</c:v>
                </c:pt>
                <c:pt idx="339">
                  <c:v>180</c:v>
                </c:pt>
                <c:pt idx="340">
                  <c:v>180</c:v>
                </c:pt>
                <c:pt idx="341">
                  <c:v>180</c:v>
                </c:pt>
                <c:pt idx="342">
                  <c:v>180</c:v>
                </c:pt>
                <c:pt idx="343">
                  <c:v>180</c:v>
                </c:pt>
                <c:pt idx="344">
                  <c:v>180</c:v>
                </c:pt>
                <c:pt idx="345">
                  <c:v>180</c:v>
                </c:pt>
                <c:pt idx="346">
                  <c:v>180</c:v>
                </c:pt>
                <c:pt idx="347">
                  <c:v>180</c:v>
                </c:pt>
                <c:pt idx="348">
                  <c:v>180</c:v>
                </c:pt>
                <c:pt idx="349">
                  <c:v>180</c:v>
                </c:pt>
                <c:pt idx="350">
                  <c:v>180</c:v>
                </c:pt>
                <c:pt idx="351">
                  <c:v>180</c:v>
                </c:pt>
                <c:pt idx="352">
                  <c:v>180</c:v>
                </c:pt>
                <c:pt idx="353">
                  <c:v>180</c:v>
                </c:pt>
                <c:pt idx="354">
                  <c:v>180</c:v>
                </c:pt>
                <c:pt idx="355">
                  <c:v>180</c:v>
                </c:pt>
                <c:pt idx="356">
                  <c:v>180</c:v>
                </c:pt>
                <c:pt idx="357">
                  <c:v>180</c:v>
                </c:pt>
                <c:pt idx="358">
                  <c:v>180</c:v>
                </c:pt>
                <c:pt idx="359">
                  <c:v>180</c:v>
                </c:pt>
                <c:pt idx="360">
                  <c:v>180</c:v>
                </c:pt>
                <c:pt idx="361">
                  <c:v>180</c:v>
                </c:pt>
                <c:pt idx="362">
                  <c:v>180</c:v>
                </c:pt>
              </c:numCache>
            </c:numRef>
          </c:xVal>
          <c:yVal>
            <c:numRef>
              <c:f>'Plotting Sheet'!$E$6:$E$368</c:f>
              <c:numCache>
                <c:formatCode>0.00</c:formatCode>
                <c:ptCount val="363"/>
                <c:pt idx="0">
                  <c:v>0</c:v>
                </c:pt>
                <c:pt idx="1">
                  <c:v>2.722794892969263E-2</c:v>
                </c:pt>
                <c:pt idx="2">
                  <c:v>5.4429588216103483E-2</c:v>
                </c:pt>
                <c:pt idx="3">
                  <c:v>8.1578650004432332E-2</c:v>
                </c:pt>
                <c:pt idx="4">
                  <c:v>0.10864894992840045</c:v>
                </c:pt>
                <c:pt idx="5">
                  <c:v>0.13561442863371201</c:v>
                </c:pt>
                <c:pt idx="6">
                  <c:v>0.1624491930374119</c:v>
                </c:pt>
                <c:pt idx="7">
                  <c:v>0.18912755723651883</c:v>
                </c:pt>
                <c:pt idx="8">
                  <c:v>0.2156240829805145</c:v>
                </c:pt>
                <c:pt idx="9">
                  <c:v>0.24191361962376262</c:v>
                </c:pt>
                <c:pt idx="10">
                  <c:v>0.26797134347567414</c:v>
                </c:pt>
                <c:pt idx="11">
                  <c:v>0.29377279646847609</c:v>
                </c:pt>
                <c:pt idx="12">
                  <c:v>0.31929392406469798</c:v>
                </c:pt>
                <c:pt idx="13">
                  <c:v>0.34451111232899129</c:v>
                </c:pt>
                <c:pt idx="14">
                  <c:v>0.36940122409161463</c:v>
                </c:pt>
                <c:pt idx="15">
                  <c:v>0.39394163413384869</c:v>
                </c:pt>
                <c:pt idx="16">
                  <c:v>0.4181102633286492</c:v>
                </c:pt>
                <c:pt idx="17">
                  <c:v>0.441885611673145</c:v>
                </c:pt>
                <c:pt idx="18">
                  <c:v>0.4652467901529303</c:v>
                </c:pt>
                <c:pt idx="19">
                  <c:v>0.48817355138160839</c:v>
                </c:pt>
                <c:pt idx="20">
                  <c:v>0.51064631896260293</c:v>
                </c:pt>
                <c:pt idx="21">
                  <c:v>0.53264621552395319</c:v>
                </c:pt>
                <c:pt idx="22">
                  <c:v>0.55415508938039726</c:v>
                </c:pt>
                <c:pt idx="23">
                  <c:v>0.57515553978087453</c:v>
                </c:pt>
                <c:pt idx="24">
                  <c:v>0.59563094070316802</c:v>
                </c:pt>
                <c:pt idx="25">
                  <c:v>0.61556546316117444</c:v>
                </c:pt>
                <c:pt idx="26">
                  <c:v>0.63494409599382085</c:v>
                </c:pt>
                <c:pt idx="27">
                  <c:v>0.65375266510830432</c:v>
                </c:pt>
                <c:pt idx="28">
                  <c:v>0.67197785115369824</c:v>
                </c:pt>
                <c:pt idx="29">
                  <c:v>0.68960720560437438</c:v>
                </c:pt>
                <c:pt idx="30">
                  <c:v>0.70662916523592667</c:v>
                </c:pt>
                <c:pt idx="31">
                  <c:v>0.72303306497930853</c:v>
                </c:pt>
                <c:pt idx="32">
                  <c:v>0.73880914914187623</c:v>
                </c:pt>
                <c:pt idx="33">
                  <c:v>0.75394858098676609</c:v>
                </c:pt>
                <c:pt idx="34">
                  <c:v>0.76844345066457909</c:v>
                </c:pt>
                <c:pt idx="35">
                  <c:v>0.78228678149380582</c:v>
                </c:pt>
                <c:pt idx="36">
                  <c:v>0.79547253458853429</c:v>
                </c:pt>
                <c:pt idx="37">
                  <c:v>0.80799561183403523</c:v>
                </c:pt>
                <c:pt idx="38">
                  <c:v>0.81985185721260168</c:v>
                </c:pt>
                <c:pt idx="39">
                  <c:v>0.83103805648366136</c:v>
                </c:pt>
                <c:pt idx="40">
                  <c:v>0.84155193522358551</c:v>
                </c:pt>
                <c:pt idx="41">
                  <c:v>0.8513921552317949</c:v>
                </c:pt>
                <c:pt idx="42">
                  <c:v>0.86055830931107358</c:v>
                </c:pt>
                <c:pt idx="43">
                  <c:v>0.86905091443065519</c:v>
                </c:pt>
                <c:pt idx="44">
                  <c:v>0.87687140328176294</c:v>
                </c:pt>
                <c:pt idx="45">
                  <c:v>0.88402211423571941</c:v>
                </c:pt>
                <c:pt idx="46">
                  <c:v>0.8905062797157085</c:v>
                </c:pt>
                <c:pt idx="47">
                  <c:v>0.89632801299363274</c:v>
                </c:pt>
                <c:pt idx="48">
                  <c:v>0.90149229342429271</c:v>
                </c:pt>
                <c:pt idx="49">
                  <c:v>0.9060049501297236</c:v>
                </c:pt>
                <c:pt idx="50">
                  <c:v>0.90987264414729396</c:v>
                </c:pt>
                <c:pt idx="51">
                  <c:v>0.9131028490560773</c:v>
                </c:pt>
                <c:pt idx="52">
                  <c:v>0.9157038300970054</c:v>
                </c:pt>
                <c:pt idx="53">
                  <c:v>0.91768462180381138</c:v>
                </c:pt>
                <c:pt idx="54">
                  <c:v>0.91905500416311237</c:v>
                </c:pt>
                <c:pt idx="55">
                  <c:v>0.91982547732421971</c:v>
                </c:pt>
                <c:pt idx="56">
                  <c:v>0.92000723488143055</c:v>
                </c:pt>
                <c:pt idx="57">
                  <c:v>0.91961213575448086</c:v>
                </c:pt>
                <c:pt idx="58">
                  <c:v>0.91865267469614675</c:v>
                </c:pt>
                <c:pt idx="59">
                  <c:v>0.91714195145988442</c:v>
                </c:pt>
                <c:pt idx="60">
                  <c:v>0.91509363866492777</c:v>
                </c:pt>
                <c:pt idx="61">
                  <c:v>0.91252194840131473</c:v>
                </c:pt>
                <c:pt idx="62">
                  <c:v>0.90944159762331489</c:v>
                </c:pt>
                <c:pt idx="63">
                  <c:v>0.90586777238580019</c:v>
                </c:pt>
                <c:pt idx="64">
                  <c:v>0.90181609098581195</c:v>
                </c:pt>
                <c:pt idx="65">
                  <c:v>0.89730256607873349</c:v>
                </c:pt>
                <c:pt idx="66">
                  <c:v>0.89234356584735464</c:v>
                </c:pt>
                <c:pt idx="67">
                  <c:v>0.88695577431088746</c:v>
                </c:pt>
                <c:pt idx="68">
                  <c:v>0.88115615087021537</c:v>
                </c:pt>
                <c:pt idx="69">
                  <c:v>0.87496188919587004</c:v>
                </c:pt>
                <c:pt idx="70">
                  <c:v>0.86839037557483867</c:v>
                </c:pt>
                <c:pt idx="71">
                  <c:v>0.86145914684265701</c:v>
                </c:pt>
                <c:pt idx="72">
                  <c:v>0.85418584803728159</c:v>
                </c:pt>
                <c:pt idx="73">
                  <c:v>0.84658818992080398</c:v>
                </c:pt>
                <c:pt idx="74">
                  <c:v>0.83868390652457769</c:v>
                </c:pt>
                <c:pt idx="75">
                  <c:v>0.83049071288180087</c:v>
                </c:pt>
                <c:pt idx="76">
                  <c:v>0.82202626311905036</c:v>
                </c:pt>
                <c:pt idx="77">
                  <c:v>0.81330810908498108</c:v>
                </c:pt>
                <c:pt idx="78">
                  <c:v>0.80435365969911143</c:v>
                </c:pt>
                <c:pt idx="79">
                  <c:v>0.79518014120710478</c:v>
                </c:pt>
                <c:pt idx="80">
                  <c:v>0.78580455853039033</c:v>
                </c:pt>
                <c:pt idx="81">
                  <c:v>0.77624365789732708</c:v>
                </c:pt>
                <c:pt idx="82">
                  <c:v>0.76651389094035494</c:v>
                </c:pt>
                <c:pt idx="83">
                  <c:v>0.75663138043849421</c:v>
                </c:pt>
                <c:pt idx="84">
                  <c:v>0.74661188787697375</c:v>
                </c:pt>
                <c:pt idx="85">
                  <c:v>0.73647078298601631</c:v>
                </c:pt>
                <c:pt idx="86">
                  <c:v>0.72622301540827772</c:v>
                </c:pt>
                <c:pt idx="87">
                  <c:v>0.71588308863039285</c:v>
                </c:pt>
                <c:pt idx="88">
                  <c:v>0.70546503629698676</c:v>
                </c:pt>
                <c:pt idx="89">
                  <c:v>0.69498240100738551</c:v>
                </c:pt>
                <c:pt idx="90">
                  <c:v>0.68444821567519465</c:v>
                </c:pt>
                <c:pt idx="91">
                  <c:v>0.67387498750919317</c:v>
                </c:pt>
                <c:pt idx="92">
                  <c:v>0.66327468465226014</c:v>
                </c:pt>
                <c:pt idx="93">
                  <c:v>0.65265872549160131</c:v>
                </c:pt>
                <c:pt idx="94">
                  <c:v>0.64203797063098933</c:v>
                </c:pt>
                <c:pt idx="95">
                  <c:v>0.63142271749272894</c:v>
                </c:pt>
                <c:pt idx="96">
                  <c:v>0.62082269749500552</c:v>
                </c:pt>
                <c:pt idx="97">
                  <c:v>0.61024707572913539</c:v>
                </c:pt>
                <c:pt idx="98">
                  <c:v>0.59970445304161757</c:v>
                </c:pt>
                <c:pt idx="99">
                  <c:v>0.589202870407734</c:v>
                </c:pt>
                <c:pt idx="100">
                  <c:v>0.57874981546746873</c:v>
                </c:pt>
                <c:pt idx="101">
                  <c:v>0.56835223108057809</c:v>
                </c:pt>
                <c:pt idx="102">
                  <c:v>0.55801652574617477</c:v>
                </c:pt>
                <c:pt idx="103">
                  <c:v>0.54774858572282559</c:v>
                </c:pt>
                <c:pt idx="104">
                  <c:v>0.53755378867885406</c:v>
                </c:pt>
                <c:pt idx="105">
                  <c:v>0.52743701869795911</c:v>
                </c:pt>
                <c:pt idx="106">
                  <c:v>0.51740268246377541</c:v>
                </c:pt>
                <c:pt idx="107">
                  <c:v>0.50745472644724132</c:v>
                </c:pt>
                <c:pt idx="108">
                  <c:v>0.49759665492325622</c:v>
                </c:pt>
                <c:pt idx="109">
                  <c:v>0.48783154864768447</c:v>
                </c:pt>
                <c:pt idx="110">
                  <c:v>0.47816208403185684</c:v>
                </c:pt>
                <c:pt idx="111">
                  <c:v>0.46859055265950267</c:v>
                </c:pt>
                <c:pt idx="112">
                  <c:v>0.45911888099973758</c:v>
                </c:pt>
                <c:pt idx="113">
                  <c:v>0.4497486501800671</c:v>
                </c:pt>
                <c:pt idx="114">
                  <c:v>0.44048111569343817</c:v>
                </c:pt>
                <c:pt idx="115">
                  <c:v>0.43131722692499774</c:v>
                </c:pt>
                <c:pt idx="116">
                  <c:v>0.42225764639535379</c:v>
                </c:pt>
                <c:pt idx="117">
                  <c:v>0.41330276862887516</c:v>
                </c:pt>
                <c:pt idx="118">
                  <c:v>0.40445273856680553</c:v>
                </c:pt>
                <c:pt idx="119">
                  <c:v>0.39570746945637092</c:v>
                </c:pt>
                <c:pt idx="120">
                  <c:v>0.3870666601576096</c:v>
                </c:pt>
                <c:pt idx="121">
                  <c:v>0.37852981182026657</c:v>
                </c:pt>
                <c:pt idx="122">
                  <c:v>0.37009624389256335</c:v>
                </c:pt>
                <c:pt idx="123">
                  <c:v>0.36176510943276102</c:v>
                </c:pt>
                <c:pt idx="124">
                  <c:v>0.35353540970303288</c:v>
                </c:pt>
                <c:pt idx="125">
                  <c:v>0.34540600803250149</c:v>
                </c:pt>
                <c:pt idx="126">
                  <c:v>0.3373756429432706</c:v>
                </c:pt>
                <c:pt idx="127">
                  <c:v>0.32944294053973971</c:v>
                </c:pt>
                <c:pt idx="128">
                  <c:v>0.32160642616638235</c:v>
                </c:pt>
                <c:pt idx="129">
                  <c:v>0.31386453534436642</c:v>
                </c:pt>
                <c:pt idx="130">
                  <c:v>0.306215624001269</c:v>
                </c:pt>
                <c:pt idx="131">
                  <c:v>0.29865797801157407</c:v>
                </c:pt>
                <c:pt idx="132">
                  <c:v>0.29118982206845706</c:v>
                </c:pt>
                <c:pt idx="133">
                  <c:v>0.28380932790966179</c:v>
                </c:pt>
                <c:pt idx="134">
                  <c:v>0.27651462192221254</c:v>
                </c:pt>
                <c:pt idx="135">
                  <c:v>0.26930379215178718</c:v>
                </c:pt>
                <c:pt idx="136">
                  <c:v>0.26217489474370137</c:v>
                </c:pt>
                <c:pt idx="137">
                  <c:v>0.25512595984308728</c:v>
                </c:pt>
                <c:pt idx="138">
                  <c:v>0.24815499698184312</c:v>
                </c:pt>
                <c:pt idx="139">
                  <c:v>0.24125999998025616</c:v>
                </c:pt>
                <c:pt idx="140">
                  <c:v>0.23443895139066878</c:v>
                </c:pt>
                <c:pt idx="141">
                  <c:v>0.2276898265104223</c:v>
                </c:pt>
                <c:pt idx="142">
                  <c:v>0.22101059699038103</c:v>
                </c:pt>
                <c:pt idx="143">
                  <c:v>0.21439923406478151</c:v>
                </c:pt>
                <c:pt idx="144">
                  <c:v>0.2078537114274053</c:v>
                </c:pt>
                <c:pt idx="145">
                  <c:v>0.2013720077778425</c:v>
                </c:pt>
                <c:pt idx="146">
                  <c:v>0.19495210906090904</c:v>
                </c:pt>
                <c:pt idx="147">
                  <c:v>0.18859201042105936</c:v>
                </c:pt>
                <c:pt idx="148">
                  <c:v>0.18228971789265055</c:v>
                </c:pt>
                <c:pt idx="149">
                  <c:v>0.17604324984583725</c:v>
                </c:pt>
                <c:pt idx="150">
                  <c:v>0.16985063820676716</c:v>
                </c:pt>
                <c:pt idx="151">
                  <c:v>0.16370992946960711</c:v>
                </c:pt>
                <c:pt idx="152">
                  <c:v>0.15761918551711651</c:v>
                </c:pt>
                <c:pt idx="153">
                  <c:v>0.15157648426509179</c:v>
                </c:pt>
                <c:pt idx="154">
                  <c:v>0.14557992014539506</c:v>
                </c:pt>
                <c:pt idx="155">
                  <c:v>0.1396276044409985</c:v>
                </c:pt>
                <c:pt idx="156">
                  <c:v>0.13371766548570516</c:v>
                </c:pt>
                <c:pt idx="157">
                  <c:v>0.12784824874030681</c:v>
                </c:pt>
                <c:pt idx="158">
                  <c:v>0.12201751675614593</c:v>
                </c:pt>
                <c:pt idx="159">
                  <c:v>0.11622364903600768</c:v>
                </c:pt>
                <c:pt idx="160">
                  <c:v>0.11046484180184436</c:v>
                </c:pt>
                <c:pt idx="161">
                  <c:v>0.10473930767794194</c:v>
                </c:pt>
                <c:pt idx="162">
                  <c:v>9.9045275297362276E-2</c:v>
                </c:pt>
                <c:pt idx="163">
                  <c:v>9.3380988839135856E-2</c:v>
                </c:pt>
                <c:pt idx="164">
                  <c:v>8.7744707502868252E-2</c:v>
                </c:pt>
                <c:pt idx="165">
                  <c:v>8.2134704926964633E-2</c:v>
                </c:pt>
                <c:pt idx="166">
                  <c:v>7.6549268556155348E-2</c:v>
                </c:pt>
                <c:pt idx="167">
                  <c:v>7.0986698963543746E-2</c:v>
                </c:pt>
                <c:pt idx="168">
                  <c:v>6.5445309131984319E-2</c:v>
                </c:pt>
                <c:pt idx="169">
                  <c:v>5.992342369909244E-2</c:v>
                </c:pt>
                <c:pt idx="170">
                  <c:v>5.4419378170047938E-2</c:v>
                </c:pt>
                <c:pt idx="171">
                  <c:v>4.8931518101699045E-2</c:v>
                </c:pt>
                <c:pt idx="172">
                  <c:v>4.3458198261543665E-2</c:v>
                </c:pt>
                <c:pt idx="173">
                  <c:v>3.7997781764544471E-2</c:v>
                </c:pt>
                <c:pt idx="174">
                  <c:v>3.2548639190763673E-2</c:v>
                </c:pt>
                <c:pt idx="175">
                  <c:v>2.7109147686420455E-2</c:v>
                </c:pt>
                <c:pt idx="176">
                  <c:v>2.1677690050852943E-2</c:v>
                </c:pt>
                <c:pt idx="177">
                  <c:v>1.6252653811703689E-2</c:v>
                </c:pt>
                <c:pt idx="178">
                  <c:v>1.083243029050231E-2</c:v>
                </c:pt>
                <c:pt idx="179">
                  <c:v>5.4154136606780401E-3</c:v>
                </c:pt>
                <c:pt idx="180">
                  <c:v>3.8012073641114808E-17</c:v>
                </c:pt>
                <c:pt idx="181">
                  <c:v>3.8012073641114808E-17</c:v>
                </c:pt>
                <c:pt idx="182" formatCode="0.0">
                  <c:v>0</c:v>
                </c:pt>
                <c:pt idx="183" formatCode="0.0">
                  <c:v>0</c:v>
                </c:pt>
                <c:pt idx="184" formatCode="0.0">
                  <c:v>0</c:v>
                </c:pt>
                <c:pt idx="185" formatCode="0.0">
                  <c:v>0</c:v>
                </c:pt>
                <c:pt idx="186" formatCode="0.0">
                  <c:v>0</c:v>
                </c:pt>
                <c:pt idx="187" formatCode="0.0">
                  <c:v>0</c:v>
                </c:pt>
                <c:pt idx="188" formatCode="0.0">
                  <c:v>0</c:v>
                </c:pt>
                <c:pt idx="189" formatCode="0.0">
                  <c:v>0</c:v>
                </c:pt>
                <c:pt idx="190" formatCode="0.0">
                  <c:v>0</c:v>
                </c:pt>
                <c:pt idx="191" formatCode="0.0">
                  <c:v>0</c:v>
                </c:pt>
                <c:pt idx="192" formatCode="0.0">
                  <c:v>0</c:v>
                </c:pt>
                <c:pt idx="193" formatCode="0.0">
                  <c:v>0</c:v>
                </c:pt>
                <c:pt idx="194" formatCode="0.0">
                  <c:v>0</c:v>
                </c:pt>
                <c:pt idx="195" formatCode="0.0">
                  <c:v>0</c:v>
                </c:pt>
                <c:pt idx="196" formatCode="0.0">
                  <c:v>0</c:v>
                </c:pt>
                <c:pt idx="197" formatCode="0.0">
                  <c:v>0</c:v>
                </c:pt>
                <c:pt idx="198" formatCode="0.0">
                  <c:v>0</c:v>
                </c:pt>
                <c:pt idx="199" formatCode="0.0">
                  <c:v>0</c:v>
                </c:pt>
                <c:pt idx="200" formatCode="0.0">
                  <c:v>0</c:v>
                </c:pt>
                <c:pt idx="201" formatCode="0.0">
                  <c:v>0</c:v>
                </c:pt>
                <c:pt idx="202" formatCode="0.0">
                  <c:v>0</c:v>
                </c:pt>
                <c:pt idx="203" formatCode="0.0">
                  <c:v>0</c:v>
                </c:pt>
                <c:pt idx="204" formatCode="0.0">
                  <c:v>0</c:v>
                </c:pt>
                <c:pt idx="205" formatCode="0.0">
                  <c:v>0</c:v>
                </c:pt>
                <c:pt idx="206" formatCode="0.0">
                  <c:v>0</c:v>
                </c:pt>
                <c:pt idx="207" formatCode="0.0">
                  <c:v>0</c:v>
                </c:pt>
                <c:pt idx="208" formatCode="0.0">
                  <c:v>0</c:v>
                </c:pt>
                <c:pt idx="209" formatCode="0.0">
                  <c:v>0</c:v>
                </c:pt>
                <c:pt idx="210" formatCode="0.0">
                  <c:v>0</c:v>
                </c:pt>
                <c:pt idx="211" formatCode="0.0">
                  <c:v>0</c:v>
                </c:pt>
                <c:pt idx="212" formatCode="0.0">
                  <c:v>0</c:v>
                </c:pt>
                <c:pt idx="213" formatCode="0.0">
                  <c:v>0</c:v>
                </c:pt>
                <c:pt idx="214" formatCode="0.0">
                  <c:v>0</c:v>
                </c:pt>
                <c:pt idx="215" formatCode="0.0">
                  <c:v>0</c:v>
                </c:pt>
                <c:pt idx="216" formatCode="0.0">
                  <c:v>0</c:v>
                </c:pt>
                <c:pt idx="217" formatCode="0.0">
                  <c:v>0</c:v>
                </c:pt>
                <c:pt idx="218" formatCode="0.0">
                  <c:v>0</c:v>
                </c:pt>
                <c:pt idx="219" formatCode="0.0">
                  <c:v>0</c:v>
                </c:pt>
                <c:pt idx="220" formatCode="0.0">
                  <c:v>0</c:v>
                </c:pt>
                <c:pt idx="221" formatCode="0.0">
                  <c:v>0</c:v>
                </c:pt>
                <c:pt idx="222" formatCode="0.0">
                  <c:v>0</c:v>
                </c:pt>
                <c:pt idx="223" formatCode="0.0">
                  <c:v>0</c:v>
                </c:pt>
                <c:pt idx="224" formatCode="0.0">
                  <c:v>0</c:v>
                </c:pt>
                <c:pt idx="225" formatCode="0.0">
                  <c:v>0</c:v>
                </c:pt>
                <c:pt idx="226" formatCode="0.0">
                  <c:v>0</c:v>
                </c:pt>
                <c:pt idx="227" formatCode="0.0">
                  <c:v>0</c:v>
                </c:pt>
                <c:pt idx="228" formatCode="0.0">
                  <c:v>0</c:v>
                </c:pt>
                <c:pt idx="229" formatCode="0.0">
                  <c:v>0</c:v>
                </c:pt>
                <c:pt idx="230" formatCode="0.0">
                  <c:v>0</c:v>
                </c:pt>
                <c:pt idx="231" formatCode="0.0">
                  <c:v>0</c:v>
                </c:pt>
                <c:pt idx="232" formatCode="0.0">
                  <c:v>0</c:v>
                </c:pt>
                <c:pt idx="233" formatCode="0.0">
                  <c:v>0</c:v>
                </c:pt>
                <c:pt idx="234" formatCode="0.0">
                  <c:v>0</c:v>
                </c:pt>
                <c:pt idx="235" formatCode="0.0">
                  <c:v>0</c:v>
                </c:pt>
                <c:pt idx="236" formatCode="0.0">
                  <c:v>0</c:v>
                </c:pt>
                <c:pt idx="237" formatCode="0.0">
                  <c:v>0</c:v>
                </c:pt>
                <c:pt idx="238" formatCode="0.0">
                  <c:v>0</c:v>
                </c:pt>
                <c:pt idx="239" formatCode="0.0">
                  <c:v>0</c:v>
                </c:pt>
                <c:pt idx="240" formatCode="0.0">
                  <c:v>0</c:v>
                </c:pt>
                <c:pt idx="241" formatCode="0.0">
                  <c:v>0</c:v>
                </c:pt>
                <c:pt idx="242" formatCode="0.0">
                  <c:v>0</c:v>
                </c:pt>
                <c:pt idx="243" formatCode="0.0">
                  <c:v>0</c:v>
                </c:pt>
                <c:pt idx="244" formatCode="0.0">
                  <c:v>0</c:v>
                </c:pt>
                <c:pt idx="245" formatCode="0.0">
                  <c:v>0</c:v>
                </c:pt>
                <c:pt idx="246" formatCode="0.0">
                  <c:v>0</c:v>
                </c:pt>
                <c:pt idx="247" formatCode="0.0">
                  <c:v>0</c:v>
                </c:pt>
                <c:pt idx="248" formatCode="0.0">
                  <c:v>0</c:v>
                </c:pt>
                <c:pt idx="249" formatCode="0.0">
                  <c:v>0</c:v>
                </c:pt>
                <c:pt idx="250" formatCode="0.0">
                  <c:v>0</c:v>
                </c:pt>
                <c:pt idx="251" formatCode="0.0">
                  <c:v>0</c:v>
                </c:pt>
                <c:pt idx="252" formatCode="0.0">
                  <c:v>0</c:v>
                </c:pt>
                <c:pt idx="253" formatCode="0.0">
                  <c:v>0</c:v>
                </c:pt>
                <c:pt idx="254" formatCode="0.0">
                  <c:v>0</c:v>
                </c:pt>
                <c:pt idx="255" formatCode="0.0">
                  <c:v>0</c:v>
                </c:pt>
                <c:pt idx="256" formatCode="0.0">
                  <c:v>0</c:v>
                </c:pt>
                <c:pt idx="257" formatCode="0.0">
                  <c:v>0</c:v>
                </c:pt>
                <c:pt idx="258" formatCode="0.0">
                  <c:v>0</c:v>
                </c:pt>
                <c:pt idx="259" formatCode="0.0">
                  <c:v>0</c:v>
                </c:pt>
                <c:pt idx="260" formatCode="0.0">
                  <c:v>0</c:v>
                </c:pt>
                <c:pt idx="261" formatCode="0.0">
                  <c:v>0</c:v>
                </c:pt>
                <c:pt idx="262" formatCode="0.0">
                  <c:v>0</c:v>
                </c:pt>
                <c:pt idx="263" formatCode="0.0">
                  <c:v>0</c:v>
                </c:pt>
                <c:pt idx="264" formatCode="0.0">
                  <c:v>0</c:v>
                </c:pt>
                <c:pt idx="265" formatCode="0.0">
                  <c:v>0</c:v>
                </c:pt>
                <c:pt idx="266" formatCode="0.0">
                  <c:v>0</c:v>
                </c:pt>
                <c:pt idx="267" formatCode="0.0">
                  <c:v>0</c:v>
                </c:pt>
                <c:pt idx="268" formatCode="0.0">
                  <c:v>0</c:v>
                </c:pt>
                <c:pt idx="269" formatCode="0.0">
                  <c:v>0</c:v>
                </c:pt>
                <c:pt idx="270" formatCode="0.0">
                  <c:v>0</c:v>
                </c:pt>
                <c:pt idx="271" formatCode="0.0">
                  <c:v>0</c:v>
                </c:pt>
                <c:pt idx="272" formatCode="0.0">
                  <c:v>0</c:v>
                </c:pt>
                <c:pt idx="273" formatCode="0.0">
                  <c:v>0</c:v>
                </c:pt>
                <c:pt idx="274" formatCode="0.0">
                  <c:v>0</c:v>
                </c:pt>
                <c:pt idx="275" formatCode="0.0">
                  <c:v>0</c:v>
                </c:pt>
                <c:pt idx="276" formatCode="0.0">
                  <c:v>0</c:v>
                </c:pt>
                <c:pt idx="277" formatCode="0.0">
                  <c:v>0</c:v>
                </c:pt>
                <c:pt idx="278" formatCode="0.0">
                  <c:v>0</c:v>
                </c:pt>
                <c:pt idx="279" formatCode="0.0">
                  <c:v>0</c:v>
                </c:pt>
                <c:pt idx="280" formatCode="0.0">
                  <c:v>0</c:v>
                </c:pt>
                <c:pt idx="281" formatCode="0.0">
                  <c:v>0</c:v>
                </c:pt>
                <c:pt idx="282" formatCode="0.0">
                  <c:v>0</c:v>
                </c:pt>
                <c:pt idx="283" formatCode="0.0">
                  <c:v>0</c:v>
                </c:pt>
                <c:pt idx="284" formatCode="0.0">
                  <c:v>0</c:v>
                </c:pt>
                <c:pt idx="285" formatCode="0.0">
                  <c:v>0</c:v>
                </c:pt>
                <c:pt idx="286" formatCode="0.0">
                  <c:v>0</c:v>
                </c:pt>
                <c:pt idx="287" formatCode="0.0">
                  <c:v>0</c:v>
                </c:pt>
                <c:pt idx="288" formatCode="0.0">
                  <c:v>0</c:v>
                </c:pt>
                <c:pt idx="289" formatCode="0.0">
                  <c:v>0</c:v>
                </c:pt>
                <c:pt idx="290" formatCode="0.0">
                  <c:v>0</c:v>
                </c:pt>
                <c:pt idx="291" formatCode="0.0">
                  <c:v>0</c:v>
                </c:pt>
                <c:pt idx="292" formatCode="0.0">
                  <c:v>0</c:v>
                </c:pt>
                <c:pt idx="293" formatCode="0.0">
                  <c:v>0</c:v>
                </c:pt>
                <c:pt idx="294" formatCode="0.0">
                  <c:v>0</c:v>
                </c:pt>
                <c:pt idx="295" formatCode="0.0">
                  <c:v>0</c:v>
                </c:pt>
                <c:pt idx="296" formatCode="0.0">
                  <c:v>0</c:v>
                </c:pt>
                <c:pt idx="297" formatCode="0.0">
                  <c:v>0</c:v>
                </c:pt>
                <c:pt idx="298" formatCode="0.0">
                  <c:v>0</c:v>
                </c:pt>
                <c:pt idx="299" formatCode="0.0">
                  <c:v>0</c:v>
                </c:pt>
                <c:pt idx="300" formatCode="0.0">
                  <c:v>0</c:v>
                </c:pt>
                <c:pt idx="301" formatCode="0.0">
                  <c:v>0</c:v>
                </c:pt>
                <c:pt idx="302" formatCode="0.0">
                  <c:v>0</c:v>
                </c:pt>
                <c:pt idx="303" formatCode="0.0">
                  <c:v>0</c:v>
                </c:pt>
                <c:pt idx="304" formatCode="0.0">
                  <c:v>0</c:v>
                </c:pt>
                <c:pt idx="305" formatCode="0.0">
                  <c:v>0</c:v>
                </c:pt>
                <c:pt idx="306" formatCode="0.0">
                  <c:v>0</c:v>
                </c:pt>
                <c:pt idx="307" formatCode="0.0">
                  <c:v>0</c:v>
                </c:pt>
                <c:pt idx="308" formatCode="0.0">
                  <c:v>0</c:v>
                </c:pt>
                <c:pt idx="309" formatCode="0.0">
                  <c:v>0</c:v>
                </c:pt>
                <c:pt idx="310" formatCode="0.0">
                  <c:v>0</c:v>
                </c:pt>
                <c:pt idx="311" formatCode="0.0">
                  <c:v>0</c:v>
                </c:pt>
                <c:pt idx="312" formatCode="0.0">
                  <c:v>0</c:v>
                </c:pt>
                <c:pt idx="313" formatCode="0.0">
                  <c:v>0</c:v>
                </c:pt>
                <c:pt idx="314" formatCode="0.0">
                  <c:v>0</c:v>
                </c:pt>
                <c:pt idx="315" formatCode="0.0">
                  <c:v>0</c:v>
                </c:pt>
                <c:pt idx="316" formatCode="0.0">
                  <c:v>0</c:v>
                </c:pt>
                <c:pt idx="317" formatCode="0.0">
                  <c:v>0</c:v>
                </c:pt>
                <c:pt idx="318" formatCode="0.0">
                  <c:v>0</c:v>
                </c:pt>
                <c:pt idx="319" formatCode="0.0">
                  <c:v>0</c:v>
                </c:pt>
                <c:pt idx="320" formatCode="0.0">
                  <c:v>0</c:v>
                </c:pt>
                <c:pt idx="321" formatCode="0.0">
                  <c:v>0</c:v>
                </c:pt>
                <c:pt idx="322" formatCode="0.0">
                  <c:v>0</c:v>
                </c:pt>
                <c:pt idx="323" formatCode="0.0">
                  <c:v>0</c:v>
                </c:pt>
                <c:pt idx="324" formatCode="0.0">
                  <c:v>0</c:v>
                </c:pt>
                <c:pt idx="325" formatCode="0.0">
                  <c:v>0</c:v>
                </c:pt>
                <c:pt idx="326" formatCode="0.0">
                  <c:v>0</c:v>
                </c:pt>
                <c:pt idx="327" formatCode="0.0">
                  <c:v>0</c:v>
                </c:pt>
                <c:pt idx="328" formatCode="0.0">
                  <c:v>0</c:v>
                </c:pt>
                <c:pt idx="329" formatCode="0.0">
                  <c:v>0</c:v>
                </c:pt>
                <c:pt idx="330" formatCode="0.0">
                  <c:v>0</c:v>
                </c:pt>
                <c:pt idx="331" formatCode="0.0">
                  <c:v>0</c:v>
                </c:pt>
                <c:pt idx="332" formatCode="0.0">
                  <c:v>0</c:v>
                </c:pt>
                <c:pt idx="333" formatCode="0.0">
                  <c:v>0</c:v>
                </c:pt>
                <c:pt idx="334" formatCode="0.0">
                  <c:v>0</c:v>
                </c:pt>
                <c:pt idx="335" formatCode="0.0">
                  <c:v>0</c:v>
                </c:pt>
                <c:pt idx="336" formatCode="0.0">
                  <c:v>0</c:v>
                </c:pt>
                <c:pt idx="337" formatCode="0.0">
                  <c:v>0</c:v>
                </c:pt>
                <c:pt idx="338" formatCode="0.0">
                  <c:v>0</c:v>
                </c:pt>
                <c:pt idx="339" formatCode="0.0">
                  <c:v>0</c:v>
                </c:pt>
                <c:pt idx="340" formatCode="0.0">
                  <c:v>0</c:v>
                </c:pt>
                <c:pt idx="341" formatCode="0.0">
                  <c:v>0</c:v>
                </c:pt>
                <c:pt idx="342" formatCode="0.0">
                  <c:v>0</c:v>
                </c:pt>
                <c:pt idx="343" formatCode="0.0">
                  <c:v>0</c:v>
                </c:pt>
                <c:pt idx="344" formatCode="0.0">
                  <c:v>0</c:v>
                </c:pt>
                <c:pt idx="345" formatCode="0.0">
                  <c:v>0</c:v>
                </c:pt>
                <c:pt idx="346" formatCode="0.0">
                  <c:v>0</c:v>
                </c:pt>
                <c:pt idx="347" formatCode="0.0">
                  <c:v>0</c:v>
                </c:pt>
                <c:pt idx="348" formatCode="0.0">
                  <c:v>0</c:v>
                </c:pt>
                <c:pt idx="349" formatCode="0.0">
                  <c:v>0</c:v>
                </c:pt>
                <c:pt idx="350" formatCode="0.0">
                  <c:v>0</c:v>
                </c:pt>
                <c:pt idx="351" formatCode="0.0">
                  <c:v>0</c:v>
                </c:pt>
                <c:pt idx="352" formatCode="0.0">
                  <c:v>0</c:v>
                </c:pt>
                <c:pt idx="353" formatCode="0.0">
                  <c:v>0</c:v>
                </c:pt>
                <c:pt idx="354" formatCode="0.0">
                  <c:v>0</c:v>
                </c:pt>
                <c:pt idx="355" formatCode="0.0">
                  <c:v>0</c:v>
                </c:pt>
                <c:pt idx="356" formatCode="0.0">
                  <c:v>0</c:v>
                </c:pt>
                <c:pt idx="357" formatCode="0.0">
                  <c:v>0</c:v>
                </c:pt>
                <c:pt idx="358" formatCode="0.0">
                  <c:v>0</c:v>
                </c:pt>
                <c:pt idx="359" formatCode="0.0">
                  <c:v>0</c:v>
                </c:pt>
                <c:pt idx="360" formatCode="0.0">
                  <c:v>0</c:v>
                </c:pt>
                <c:pt idx="361" formatCode="0.0">
                  <c:v>0</c:v>
                </c:pt>
                <c:pt idx="362" formatCode="0.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086-487F-B52C-62A9EF93BF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87654240"/>
        <c:axId val="1"/>
      </c:scatterChart>
      <c:valAx>
        <c:axId val="487654240"/>
        <c:scaling>
          <c:orientation val="minMax"/>
          <c:max val="180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centre of mass angle (degrees)</a:t>
                </a:r>
              </a:p>
            </c:rich>
          </c:tx>
          <c:layout>
            <c:manualLayout>
              <c:xMode val="edge"/>
              <c:yMode val="edge"/>
              <c:x val="0.37952430768770024"/>
              <c:y val="0.94237290731065082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LID4096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lab angle (degrees)</a:t>
                </a:r>
              </a:p>
            </c:rich>
          </c:tx>
          <c:layout>
            <c:manualLayout>
              <c:xMode val="edge"/>
              <c:yMode val="edge"/>
              <c:x val="1.1375420787918766E-2"/>
              <c:y val="0.40000007122457659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LID4096"/>
          </a:p>
        </c:txPr>
        <c:crossAx val="487654240"/>
        <c:crosses val="autoZero"/>
        <c:crossBetween val="midCat"/>
      </c:valAx>
      <c:spPr>
        <a:solidFill>
          <a:schemeClr val="accent5">
            <a:lumMod val="20000"/>
            <a:lumOff val="80000"/>
          </a:schemeClr>
        </a:solidFill>
        <a:ln w="25400">
          <a:solidFill>
            <a:srgbClr val="000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162357647188013"/>
          <c:y val="0.47118636462460461"/>
          <c:w val="7.9627728495584749E-2"/>
          <c:h val="7.288143832334492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LID4096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ID4096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 codeName="Chart1"/>
  <sheetViews>
    <sheetView zoomScale="77" workbookViewId="0"/>
  </sheetViews>
  <sheetProtection algorithmName="SHA-512" hashValue="8sP0o09RNzLqymJ9WzGtp/0xTGhVxNtzk+vj6sciCMUn+q374gnQD5q4s2RSezg0qUTwDggCu/eAeKviN3e4gg==" saltValue="imcy1E0wM5IPnB3X1XG5Ig==" spinCount="100000" content="1" objects="1"/>
  <pageMargins left="0.75" right="0.75" top="1" bottom="1" header="0.5" footer="0.5"/>
  <headerFooter alignWithMargins="0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300-000000000000}">
  <sheetPr codeName="Chart2"/>
  <sheetViews>
    <sheetView zoomScale="77" workbookViewId="0"/>
  </sheetViews>
  <sheetProtection algorithmName="SHA-512" hashValue="98FU0of6DZzNEtzv7vcZMixbIMc/qm505kQ3GlzjvrbPKCeOtPfXKDG86Nivwggy+lO77NwTdIAD0g+1lZhU4g==" saltValue="FWh4uxNUYOnchxwGcYkELA==" spinCount="100000" content="1" objects="1"/>
  <pageMargins left="0.75" right="0.75" top="1" bottom="1" header="0.5" footer="0.5"/>
  <headerFooter alignWithMargins="0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500-000000000000}">
  <sheetPr codeName="Chart3"/>
  <sheetViews>
    <sheetView zoomScale="77" workbookViewId="0"/>
  </sheetViews>
  <sheetProtection algorithmName="SHA-512" hashValue="TpgAKW60Oe0Pdb8vMSw4y1EU9yVmAd9sui5yiu+0SUwdAqq5IqPaAX55vXmbUeb8lsGO9xXR1kxV85hcfwZDVg==" saltValue="NVh8f8NIIUnYtPMHlla0Dw==" spinCount="100000" content="1" objects="1"/>
  <pageMargins left="0.75" right="0.75" top="1" bottom="1" header="0.5" footer="0.5"/>
  <headerFooter alignWithMargins="0"/>
  <drawing r:id="rId1"/>
</chartsheet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76200</xdr:colOff>
      <xdr:row>2</xdr:row>
      <xdr:rowOff>0</xdr:rowOff>
    </xdr:from>
    <xdr:to>
      <xdr:col>8</xdr:col>
      <xdr:colOff>495300</xdr:colOff>
      <xdr:row>16</xdr:row>
      <xdr:rowOff>0</xdr:rowOff>
    </xdr:to>
    <xdr:graphicFrame macro="">
      <xdr:nvGraphicFramePr>
        <xdr:cNvPr id="1097" name="Chart 1">
          <a:extLst>
            <a:ext uri="{FF2B5EF4-FFF2-40B4-BE49-F238E27FC236}">
              <a16:creationId xmlns:a16="http://schemas.microsoft.com/office/drawing/2014/main" id="{3E2618DF-407B-4070-80C2-36B98EC3F7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2</xdr:row>
      <xdr:rowOff>9525</xdr:rowOff>
    </xdr:from>
    <xdr:to>
      <xdr:col>14</xdr:col>
      <xdr:colOff>514350</xdr:colOff>
      <xdr:row>16</xdr:row>
      <xdr:rowOff>0</xdr:rowOff>
    </xdr:to>
    <xdr:graphicFrame macro="">
      <xdr:nvGraphicFramePr>
        <xdr:cNvPr id="1098" name="Chart 2">
          <a:extLst>
            <a:ext uri="{FF2B5EF4-FFF2-40B4-BE49-F238E27FC236}">
              <a16:creationId xmlns:a16="http://schemas.microsoft.com/office/drawing/2014/main" id="{87AD4EF7-07CE-4EB6-8A9A-57F5CD218A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85725</xdr:colOff>
      <xdr:row>17</xdr:row>
      <xdr:rowOff>0</xdr:rowOff>
    </xdr:from>
    <xdr:to>
      <xdr:col>8</xdr:col>
      <xdr:colOff>504825</xdr:colOff>
      <xdr:row>31</xdr:row>
      <xdr:rowOff>0</xdr:rowOff>
    </xdr:to>
    <xdr:graphicFrame macro="">
      <xdr:nvGraphicFramePr>
        <xdr:cNvPr id="1099" name="Chart 3">
          <a:extLst>
            <a:ext uri="{FF2B5EF4-FFF2-40B4-BE49-F238E27FC236}">
              <a16:creationId xmlns:a16="http://schemas.microsoft.com/office/drawing/2014/main" id="{39616383-AA87-423C-AD02-07163F6B7E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0</xdr:colOff>
      <xdr:row>17</xdr:row>
      <xdr:rowOff>9525</xdr:rowOff>
    </xdr:from>
    <xdr:to>
      <xdr:col>14</xdr:col>
      <xdr:colOff>514350</xdr:colOff>
      <xdr:row>31</xdr:row>
      <xdr:rowOff>0</xdr:rowOff>
    </xdr:to>
    <xdr:graphicFrame macro="">
      <xdr:nvGraphicFramePr>
        <xdr:cNvPr id="1100" name="Chart 4">
          <a:extLst>
            <a:ext uri="{FF2B5EF4-FFF2-40B4-BE49-F238E27FC236}">
              <a16:creationId xmlns:a16="http://schemas.microsoft.com/office/drawing/2014/main" id="{978C35D2-E2D6-4221-BA6A-A703022617F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76200</xdr:colOff>
      <xdr:row>32</xdr:row>
      <xdr:rowOff>0</xdr:rowOff>
    </xdr:from>
    <xdr:to>
      <xdr:col>8</xdr:col>
      <xdr:colOff>504825</xdr:colOff>
      <xdr:row>46</xdr:row>
      <xdr:rowOff>9525</xdr:rowOff>
    </xdr:to>
    <xdr:graphicFrame macro="">
      <xdr:nvGraphicFramePr>
        <xdr:cNvPr id="1101" name="Chart 5">
          <a:extLst>
            <a:ext uri="{FF2B5EF4-FFF2-40B4-BE49-F238E27FC236}">
              <a16:creationId xmlns:a16="http://schemas.microsoft.com/office/drawing/2014/main" id="{1DA746A3-375A-4EF1-BC1F-570D851583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9525</xdr:colOff>
      <xdr:row>32</xdr:row>
      <xdr:rowOff>0</xdr:rowOff>
    </xdr:from>
    <xdr:to>
      <xdr:col>14</xdr:col>
      <xdr:colOff>514350</xdr:colOff>
      <xdr:row>46</xdr:row>
      <xdr:rowOff>9525</xdr:rowOff>
    </xdr:to>
    <xdr:graphicFrame macro="">
      <xdr:nvGraphicFramePr>
        <xdr:cNvPr id="1102" name="Chart 6">
          <a:extLst>
            <a:ext uri="{FF2B5EF4-FFF2-40B4-BE49-F238E27FC236}">
              <a16:creationId xmlns:a16="http://schemas.microsoft.com/office/drawing/2014/main" id="{07643BFE-0018-4166-BABF-8C95FD0E72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76200</xdr:colOff>
      <xdr:row>47</xdr:row>
      <xdr:rowOff>0</xdr:rowOff>
    </xdr:from>
    <xdr:to>
      <xdr:col>8</xdr:col>
      <xdr:colOff>504825</xdr:colOff>
      <xdr:row>61</xdr:row>
      <xdr:rowOff>9525</xdr:rowOff>
    </xdr:to>
    <xdr:graphicFrame macro="">
      <xdr:nvGraphicFramePr>
        <xdr:cNvPr id="1103" name="Chart 7">
          <a:extLst>
            <a:ext uri="{FF2B5EF4-FFF2-40B4-BE49-F238E27FC236}">
              <a16:creationId xmlns:a16="http://schemas.microsoft.com/office/drawing/2014/main" id="{99B48327-36BA-41FD-8262-72A8303D97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9525</xdr:colOff>
      <xdr:row>47</xdr:row>
      <xdr:rowOff>0</xdr:rowOff>
    </xdr:from>
    <xdr:to>
      <xdr:col>14</xdr:col>
      <xdr:colOff>514350</xdr:colOff>
      <xdr:row>61</xdr:row>
      <xdr:rowOff>9525</xdr:rowOff>
    </xdr:to>
    <xdr:graphicFrame macro="">
      <xdr:nvGraphicFramePr>
        <xdr:cNvPr id="1104" name="Chart 8">
          <a:extLst>
            <a:ext uri="{FF2B5EF4-FFF2-40B4-BE49-F238E27FC236}">
              <a16:creationId xmlns:a16="http://schemas.microsoft.com/office/drawing/2014/main" id="{53528AB4-22FD-4C88-B72A-E61237B9F5B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67338" cy="629227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9B0C53D-7047-47FF-AE62-06D1AF227DF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67338" cy="629227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0CDCCBD-F465-40D2-8A65-C6F731915E74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667338" cy="629227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0576BD4-0B87-487E-8665-402972601CB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hyperlink" Target="https://www-nds.iaea.org/amdc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B3:Q61"/>
  <sheetViews>
    <sheetView zoomScale="114" workbookViewId="0">
      <selection activeCell="T55" sqref="T55"/>
    </sheetView>
  </sheetViews>
  <sheetFormatPr defaultRowHeight="12.5" x14ac:dyDescent="0.25"/>
  <sheetData>
    <row r="3" spans="2:17" x14ac:dyDescent="0.25">
      <c r="B3" s="202" t="s">
        <v>156</v>
      </c>
      <c r="C3" s="202"/>
      <c r="D3" s="10"/>
      <c r="P3" s="202" t="s">
        <v>150</v>
      </c>
      <c r="Q3" s="202"/>
    </row>
    <row r="5" spans="2:17" x14ac:dyDescent="0.25">
      <c r="B5" t="s">
        <v>111</v>
      </c>
      <c r="C5" t="s">
        <v>113</v>
      </c>
      <c r="P5" t="s">
        <v>111</v>
      </c>
      <c r="Q5" t="s">
        <v>113</v>
      </c>
    </row>
    <row r="6" spans="2:17" x14ac:dyDescent="0.25">
      <c r="B6">
        <f>kinematics!B16</f>
        <v>80</v>
      </c>
      <c r="C6" s="4">
        <f ca="1">kinematics!F16</f>
        <v>9.4795431136059189</v>
      </c>
      <c r="P6">
        <f>B6</f>
        <v>80</v>
      </c>
      <c r="Q6" s="4">
        <f ca="1">IF(ISNUMBER(kinematics!P16),kinematics!P16,0)</f>
        <v>0</v>
      </c>
    </row>
    <row r="7" spans="2:17" x14ac:dyDescent="0.25">
      <c r="B7">
        <f>kinematics!B17</f>
        <v>81</v>
      </c>
      <c r="C7" s="4">
        <f ca="1">kinematics!F17</f>
        <v>9.2027174079370404</v>
      </c>
      <c r="P7">
        <f t="shared" ref="P7:P16" si="0">B7</f>
        <v>81</v>
      </c>
      <c r="Q7" s="4">
        <f ca="1">IF(ISNUMBER(kinematics!P17),kinematics!P17,0)</f>
        <v>0</v>
      </c>
    </row>
    <row r="8" spans="2:17" x14ac:dyDescent="0.25">
      <c r="B8">
        <f>kinematics!B18</f>
        <v>82</v>
      </c>
      <c r="C8" s="4">
        <f ca="1">kinematics!F18</f>
        <v>8.9327545106693531</v>
      </c>
      <c r="P8">
        <f t="shared" si="0"/>
        <v>82</v>
      </c>
      <c r="Q8" s="4">
        <f ca="1">IF(ISNUMBER(kinematics!P18),kinematics!P18,0)</f>
        <v>0</v>
      </c>
    </row>
    <row r="9" spans="2:17" x14ac:dyDescent="0.25">
      <c r="B9">
        <f>kinematics!B19</f>
        <v>83</v>
      </c>
      <c r="C9" s="4">
        <f ca="1">kinematics!F19</f>
        <v>8.669653943096959</v>
      </c>
      <c r="P9">
        <f t="shared" si="0"/>
        <v>83</v>
      </c>
      <c r="Q9" s="4">
        <f ca="1">IF(ISNUMBER(kinematics!P19),kinematics!P19,0)</f>
        <v>0</v>
      </c>
    </row>
    <row r="10" spans="2:17" x14ac:dyDescent="0.25">
      <c r="B10">
        <f>kinematics!B20</f>
        <v>84</v>
      </c>
      <c r="C10" s="4">
        <f ca="1">kinematics!F20</f>
        <v>8.4134034262152753</v>
      </c>
      <c r="P10">
        <f t="shared" si="0"/>
        <v>84</v>
      </c>
      <c r="Q10" s="4">
        <f ca="1">IF(ISNUMBER(kinematics!P20),kinematics!P20,0)</f>
        <v>0</v>
      </c>
    </row>
    <row r="11" spans="2:17" x14ac:dyDescent="0.25">
      <c r="B11">
        <f>kinematics!B21</f>
        <v>85</v>
      </c>
      <c r="C11" s="4">
        <f ca="1">kinematics!F21</f>
        <v>8.1639793149396258</v>
      </c>
      <c r="P11">
        <f t="shared" si="0"/>
        <v>85</v>
      </c>
      <c r="Q11" s="4">
        <f ca="1">IF(ISNUMBER(kinematics!P21),kinematics!P21,0)</f>
        <v>0</v>
      </c>
    </row>
    <row r="12" spans="2:17" x14ac:dyDescent="0.25">
      <c r="B12">
        <f>kinematics!B22</f>
        <v>86</v>
      </c>
      <c r="C12" s="4">
        <f ca="1">kinematics!F22</f>
        <v>7.9213470635866576</v>
      </c>
      <c r="P12">
        <f t="shared" si="0"/>
        <v>86</v>
      </c>
      <c r="Q12" s="4">
        <f ca="1">IF(ISNUMBER(kinematics!P22),kinematics!P22,0)</f>
        <v>0</v>
      </c>
    </row>
    <row r="13" spans="2:17" x14ac:dyDescent="0.25">
      <c r="B13">
        <f>kinematics!B23</f>
        <v>87</v>
      </c>
      <c r="C13" s="4">
        <f ca="1">kinematics!F23</f>
        <v>7.6854617198465185</v>
      </c>
      <c r="P13">
        <f t="shared" si="0"/>
        <v>87</v>
      </c>
      <c r="Q13" s="4">
        <f ca="1">IF(ISNUMBER(kinematics!P23),kinematics!P23,0)</f>
        <v>0</v>
      </c>
    </row>
    <row r="14" spans="2:17" x14ac:dyDescent="0.25">
      <c r="B14">
        <f>kinematics!B24</f>
        <v>88</v>
      </c>
      <c r="C14" s="4">
        <f ca="1">kinematics!F24</f>
        <v>7.4562684442236762</v>
      </c>
      <c r="P14">
        <f t="shared" si="0"/>
        <v>88</v>
      </c>
      <c r="Q14" s="4">
        <f ca="1">IF(ISNUMBER(kinematics!P24),kinematics!P24,0)</f>
        <v>0</v>
      </c>
    </row>
    <row r="15" spans="2:17" x14ac:dyDescent="0.25">
      <c r="B15">
        <f>kinematics!B25</f>
        <v>89</v>
      </c>
      <c r="C15" s="4">
        <f ca="1">kinematics!F25</f>
        <v>7.2337030517234506</v>
      </c>
      <c r="P15">
        <f t="shared" si="0"/>
        <v>89</v>
      </c>
      <c r="Q15" s="4">
        <f ca="1">IF(ISNUMBER(kinematics!P25),kinematics!P25,0)</f>
        <v>0</v>
      </c>
    </row>
    <row r="16" spans="2:17" x14ac:dyDescent="0.25">
      <c r="B16">
        <f>kinematics!B26</f>
        <v>90</v>
      </c>
      <c r="C16" s="4">
        <f ca="1">kinematics!F26</f>
        <v>7.0176925723883761</v>
      </c>
      <c r="P16">
        <f t="shared" si="0"/>
        <v>90</v>
      </c>
      <c r="Q16" s="4">
        <f ca="1">IF(ISNUMBER(kinematics!P26),kinematics!P26,0)</f>
        <v>0</v>
      </c>
    </row>
    <row r="19" spans="2:17" x14ac:dyDescent="0.25">
      <c r="B19" s="202" t="s">
        <v>157</v>
      </c>
      <c r="C19" s="202"/>
    </row>
    <row r="21" spans="2:17" x14ac:dyDescent="0.25">
      <c r="B21">
        <f>B6</f>
        <v>80</v>
      </c>
      <c r="C21" s="9">
        <f ca="1">kinematics!J16</f>
        <v>0.78580455853039033</v>
      </c>
      <c r="P21">
        <f>P6</f>
        <v>80</v>
      </c>
      <c r="Q21" s="4">
        <f ca="1">IF(ISNUMBER(kinematics!R16),kinematics!R16,0)</f>
        <v>0</v>
      </c>
    </row>
    <row r="22" spans="2:17" x14ac:dyDescent="0.25">
      <c r="B22">
        <f t="shared" ref="B22:B31" si="1">B7</f>
        <v>81</v>
      </c>
      <c r="C22" s="9">
        <f ca="1">kinematics!J17</f>
        <v>0.77624365789732708</v>
      </c>
      <c r="P22">
        <f t="shared" ref="P22:P31" si="2">P7</f>
        <v>81</v>
      </c>
      <c r="Q22" s="4">
        <f ca="1">IF(ISNUMBER(kinematics!R17),kinematics!R17,0)</f>
        <v>0</v>
      </c>
    </row>
    <row r="23" spans="2:17" x14ac:dyDescent="0.25">
      <c r="B23">
        <f t="shared" si="1"/>
        <v>82</v>
      </c>
      <c r="C23" s="9">
        <f ca="1">kinematics!J18</f>
        <v>0.76651389094035494</v>
      </c>
      <c r="P23">
        <f t="shared" si="2"/>
        <v>82</v>
      </c>
      <c r="Q23" s="4">
        <f ca="1">IF(ISNUMBER(kinematics!R18),kinematics!R18,0)</f>
        <v>0</v>
      </c>
    </row>
    <row r="24" spans="2:17" x14ac:dyDescent="0.25">
      <c r="B24">
        <f t="shared" si="1"/>
        <v>83</v>
      </c>
      <c r="C24" s="9">
        <f ca="1">kinematics!J19</f>
        <v>0.75663138043849421</v>
      </c>
      <c r="P24">
        <f t="shared" si="2"/>
        <v>83</v>
      </c>
      <c r="Q24" s="4">
        <f ca="1">IF(ISNUMBER(kinematics!R19),kinematics!R19,0)</f>
        <v>0</v>
      </c>
    </row>
    <row r="25" spans="2:17" x14ac:dyDescent="0.25">
      <c r="B25">
        <f t="shared" si="1"/>
        <v>84</v>
      </c>
      <c r="C25" s="9">
        <f ca="1">kinematics!J20</f>
        <v>0.74661188787697375</v>
      </c>
      <c r="P25">
        <f t="shared" si="2"/>
        <v>84</v>
      </c>
      <c r="Q25" s="4">
        <f ca="1">IF(ISNUMBER(kinematics!R20),kinematics!R20,0)</f>
        <v>0</v>
      </c>
    </row>
    <row r="26" spans="2:17" x14ac:dyDescent="0.25">
      <c r="B26">
        <f t="shared" si="1"/>
        <v>85</v>
      </c>
      <c r="C26" s="9">
        <f ca="1">kinematics!J21</f>
        <v>0.73647078298601631</v>
      </c>
      <c r="P26">
        <f t="shared" si="2"/>
        <v>85</v>
      </c>
      <c r="Q26" s="4">
        <f ca="1">IF(ISNUMBER(kinematics!R21),kinematics!R21,0)</f>
        <v>0</v>
      </c>
    </row>
    <row r="27" spans="2:17" x14ac:dyDescent="0.25">
      <c r="B27">
        <f t="shared" si="1"/>
        <v>86</v>
      </c>
      <c r="C27" s="9">
        <f ca="1">kinematics!J22</f>
        <v>0.72622301540827772</v>
      </c>
      <c r="P27">
        <f t="shared" si="2"/>
        <v>86</v>
      </c>
      <c r="Q27" s="4">
        <f ca="1">IF(ISNUMBER(kinematics!R22),kinematics!R22,0)</f>
        <v>0</v>
      </c>
    </row>
    <row r="28" spans="2:17" x14ac:dyDescent="0.25">
      <c r="B28">
        <f t="shared" si="1"/>
        <v>87</v>
      </c>
      <c r="C28" s="9">
        <f ca="1">kinematics!J23</f>
        <v>0.71588308863039285</v>
      </c>
      <c r="P28">
        <f t="shared" si="2"/>
        <v>87</v>
      </c>
      <c r="Q28" s="4">
        <f ca="1">IF(ISNUMBER(kinematics!R23),kinematics!R23,0)</f>
        <v>0</v>
      </c>
    </row>
    <row r="29" spans="2:17" x14ac:dyDescent="0.25">
      <c r="B29">
        <f t="shared" si="1"/>
        <v>88</v>
      </c>
      <c r="C29" s="9">
        <f ca="1">kinematics!J24</f>
        <v>0.70546503629698676</v>
      </c>
      <c r="P29">
        <f t="shared" si="2"/>
        <v>88</v>
      </c>
      <c r="Q29" s="4">
        <f ca="1">IF(ISNUMBER(kinematics!R24),kinematics!R24,0)</f>
        <v>0</v>
      </c>
    </row>
    <row r="30" spans="2:17" x14ac:dyDescent="0.25">
      <c r="B30">
        <f t="shared" si="1"/>
        <v>89</v>
      </c>
      <c r="C30" s="9">
        <f ca="1">kinematics!J25</f>
        <v>0.69498240100738551</v>
      </c>
      <c r="P30">
        <f t="shared" si="2"/>
        <v>89</v>
      </c>
      <c r="Q30" s="4">
        <f ca="1">IF(ISNUMBER(kinematics!R25),kinematics!R25,0)</f>
        <v>0</v>
      </c>
    </row>
    <row r="31" spans="2:17" x14ac:dyDescent="0.25">
      <c r="B31">
        <f t="shared" si="1"/>
        <v>90</v>
      </c>
      <c r="C31" s="9">
        <f ca="1">kinematics!J26</f>
        <v>0.68444821567519465</v>
      </c>
      <c r="P31">
        <f t="shared" si="2"/>
        <v>90</v>
      </c>
      <c r="Q31" s="4">
        <f ca="1">IF(ISNUMBER(kinematics!R26),kinematics!R26,0)</f>
        <v>0</v>
      </c>
    </row>
    <row r="34" spans="2:17" x14ac:dyDescent="0.25">
      <c r="B34" s="202" t="s">
        <v>163</v>
      </c>
      <c r="C34" s="202"/>
    </row>
    <row r="36" spans="2:17" x14ac:dyDescent="0.25">
      <c r="B36">
        <f>B21</f>
        <v>80</v>
      </c>
      <c r="C36" s="4">
        <f ca="1">kinematics!L16</f>
        <v>514.67181403639404</v>
      </c>
      <c r="P36">
        <f>P21</f>
        <v>80</v>
      </c>
      <c r="Q36" s="4" t="str">
        <f ca="1">kinematics!S16</f>
        <v xml:space="preserve"> </v>
      </c>
    </row>
    <row r="37" spans="2:17" x14ac:dyDescent="0.25">
      <c r="B37">
        <f t="shared" ref="B37:B46" si="3">B22</f>
        <v>81</v>
      </c>
      <c r="C37" s="4">
        <f ca="1">kinematics!L17</f>
        <v>514.94863974206294</v>
      </c>
      <c r="P37">
        <f t="shared" ref="P37:P46" si="4">P22</f>
        <v>81</v>
      </c>
      <c r="Q37" s="4" t="str">
        <f ca="1">kinematics!S17</f>
        <v xml:space="preserve"> </v>
      </c>
    </row>
    <row r="38" spans="2:17" x14ac:dyDescent="0.25">
      <c r="B38">
        <f t="shared" si="3"/>
        <v>82</v>
      </c>
      <c r="C38" s="4">
        <f ca="1">kinematics!L18</f>
        <v>515.21860263933058</v>
      </c>
      <c r="P38">
        <f t="shared" si="4"/>
        <v>82</v>
      </c>
      <c r="Q38" s="4" t="str">
        <f ca="1">kinematics!S18</f>
        <v xml:space="preserve"> </v>
      </c>
    </row>
    <row r="39" spans="2:17" x14ac:dyDescent="0.25">
      <c r="B39">
        <f t="shared" si="3"/>
        <v>83</v>
      </c>
      <c r="C39" s="4">
        <f ca="1">kinematics!L19</f>
        <v>515.48170320690303</v>
      </c>
      <c r="P39">
        <f t="shared" si="4"/>
        <v>83</v>
      </c>
      <c r="Q39" s="4" t="str">
        <f ca="1">kinematics!S19</f>
        <v xml:space="preserve"> </v>
      </c>
    </row>
    <row r="40" spans="2:17" x14ac:dyDescent="0.25">
      <c r="B40">
        <f t="shared" si="3"/>
        <v>84</v>
      </c>
      <c r="C40" s="4">
        <f ca="1">kinematics!L20</f>
        <v>515.7379537237847</v>
      </c>
      <c r="P40">
        <f t="shared" si="4"/>
        <v>84</v>
      </c>
      <c r="Q40" s="4" t="str">
        <f ca="1">kinematics!S20</f>
        <v xml:space="preserve"> </v>
      </c>
    </row>
    <row r="41" spans="2:17" x14ac:dyDescent="0.25">
      <c r="B41">
        <f t="shared" si="3"/>
        <v>85</v>
      </c>
      <c r="C41" s="4">
        <f ca="1">kinematics!L21</f>
        <v>515.98737783506033</v>
      </c>
      <c r="P41">
        <f t="shared" si="4"/>
        <v>85</v>
      </c>
      <c r="Q41" s="4" t="str">
        <f ca="1">kinematics!S21</f>
        <v xml:space="preserve"> </v>
      </c>
    </row>
    <row r="42" spans="2:17" x14ac:dyDescent="0.25">
      <c r="B42">
        <f t="shared" si="3"/>
        <v>86</v>
      </c>
      <c r="C42" s="4">
        <f ca="1">kinematics!L22</f>
        <v>516.23001008641336</v>
      </c>
      <c r="P42">
        <f t="shared" si="4"/>
        <v>86</v>
      </c>
      <c r="Q42" s="4" t="str">
        <f ca="1">kinematics!S22</f>
        <v xml:space="preserve"> </v>
      </c>
    </row>
    <row r="43" spans="2:17" x14ac:dyDescent="0.25">
      <c r="B43">
        <f t="shared" si="3"/>
        <v>87</v>
      </c>
      <c r="C43" s="4">
        <f ca="1">kinematics!L23</f>
        <v>516.46589543015341</v>
      </c>
      <c r="P43">
        <f t="shared" si="4"/>
        <v>87</v>
      </c>
      <c r="Q43" s="4" t="str">
        <f ca="1">kinematics!S23</f>
        <v xml:space="preserve"> </v>
      </c>
    </row>
    <row r="44" spans="2:17" x14ac:dyDescent="0.25">
      <c r="B44">
        <f t="shared" si="3"/>
        <v>88</v>
      </c>
      <c r="C44" s="4">
        <f ca="1">kinematics!L24</f>
        <v>516.69508870577624</v>
      </c>
      <c r="P44">
        <f t="shared" si="4"/>
        <v>88</v>
      </c>
      <c r="Q44" s="4" t="str">
        <f ca="1">kinematics!S24</f>
        <v xml:space="preserve"> </v>
      </c>
    </row>
    <row r="45" spans="2:17" x14ac:dyDescent="0.25">
      <c r="B45">
        <f t="shared" si="3"/>
        <v>89</v>
      </c>
      <c r="C45" s="4">
        <f ca="1">kinematics!L25</f>
        <v>516.91765409827656</v>
      </c>
      <c r="P45">
        <f t="shared" si="4"/>
        <v>89</v>
      </c>
      <c r="Q45" s="4" t="str">
        <f ca="1">kinematics!S25</f>
        <v xml:space="preserve"> </v>
      </c>
    </row>
    <row r="46" spans="2:17" x14ac:dyDescent="0.25">
      <c r="B46">
        <f t="shared" si="3"/>
        <v>90</v>
      </c>
      <c r="C46" s="4">
        <f ca="1">kinematics!L26</f>
        <v>517.13366457761163</v>
      </c>
      <c r="P46">
        <f t="shared" si="4"/>
        <v>90</v>
      </c>
      <c r="Q46" s="4" t="str">
        <f ca="1">kinematics!S26</f>
        <v xml:space="preserve"> </v>
      </c>
    </row>
    <row r="49" spans="2:17" x14ac:dyDescent="0.25">
      <c r="B49" s="202" t="s">
        <v>164</v>
      </c>
      <c r="C49" s="202"/>
    </row>
    <row r="51" spans="2:17" x14ac:dyDescent="0.25">
      <c r="B51" s="9">
        <f ca="1">C21</f>
        <v>0.78580455853039033</v>
      </c>
      <c r="C51" s="4">
        <f ca="1">C36</f>
        <v>514.67181403639404</v>
      </c>
      <c r="P51" s="4">
        <f ca="1">Q21</f>
        <v>0</v>
      </c>
      <c r="Q51" s="4" t="str">
        <f ca="1">Q36</f>
        <v xml:space="preserve"> </v>
      </c>
    </row>
    <row r="52" spans="2:17" x14ac:dyDescent="0.25">
      <c r="B52" s="9">
        <f t="shared" ref="B52:B61" ca="1" si="5">C22</f>
        <v>0.77624365789732708</v>
      </c>
      <c r="C52" s="4">
        <f t="shared" ref="C52:C61" ca="1" si="6">C37</f>
        <v>514.94863974206294</v>
      </c>
      <c r="P52" s="4">
        <f t="shared" ref="P52:P61" ca="1" si="7">Q22</f>
        <v>0</v>
      </c>
      <c r="Q52" s="4" t="str">
        <f t="shared" ref="Q52:Q61" ca="1" si="8">Q37</f>
        <v xml:space="preserve"> </v>
      </c>
    </row>
    <row r="53" spans="2:17" x14ac:dyDescent="0.25">
      <c r="B53" s="9">
        <f t="shared" ca="1" si="5"/>
        <v>0.76651389094035494</v>
      </c>
      <c r="C53" s="4">
        <f t="shared" ca="1" si="6"/>
        <v>515.21860263933058</v>
      </c>
      <c r="P53" s="4">
        <f t="shared" ca="1" si="7"/>
        <v>0</v>
      </c>
      <c r="Q53" s="4" t="str">
        <f t="shared" ca="1" si="8"/>
        <v xml:space="preserve"> </v>
      </c>
    </row>
    <row r="54" spans="2:17" x14ac:dyDescent="0.25">
      <c r="B54" s="9">
        <f t="shared" ca="1" si="5"/>
        <v>0.75663138043849421</v>
      </c>
      <c r="C54" s="4">
        <f t="shared" ca="1" si="6"/>
        <v>515.48170320690303</v>
      </c>
      <c r="P54" s="4">
        <f t="shared" ca="1" si="7"/>
        <v>0</v>
      </c>
      <c r="Q54" s="4" t="str">
        <f t="shared" ca="1" si="8"/>
        <v xml:space="preserve"> </v>
      </c>
    </row>
    <row r="55" spans="2:17" x14ac:dyDescent="0.25">
      <c r="B55" s="9">
        <f t="shared" ca="1" si="5"/>
        <v>0.74661188787697375</v>
      </c>
      <c r="C55" s="4">
        <f t="shared" ca="1" si="6"/>
        <v>515.7379537237847</v>
      </c>
      <c r="P55" s="4">
        <f t="shared" ca="1" si="7"/>
        <v>0</v>
      </c>
      <c r="Q55" s="4" t="str">
        <f t="shared" ca="1" si="8"/>
        <v xml:space="preserve"> </v>
      </c>
    </row>
    <row r="56" spans="2:17" x14ac:dyDescent="0.25">
      <c r="B56" s="9">
        <f t="shared" ca="1" si="5"/>
        <v>0.73647078298601631</v>
      </c>
      <c r="C56" s="4">
        <f t="shared" ca="1" si="6"/>
        <v>515.98737783506033</v>
      </c>
      <c r="P56" s="4">
        <f t="shared" ca="1" si="7"/>
        <v>0</v>
      </c>
      <c r="Q56" s="4" t="str">
        <f t="shared" ca="1" si="8"/>
        <v xml:space="preserve"> </v>
      </c>
    </row>
    <row r="57" spans="2:17" x14ac:dyDescent="0.25">
      <c r="B57" s="9">
        <f t="shared" ca="1" si="5"/>
        <v>0.72622301540827772</v>
      </c>
      <c r="C57" s="4">
        <f t="shared" ca="1" si="6"/>
        <v>516.23001008641336</v>
      </c>
      <c r="P57" s="4">
        <f t="shared" ca="1" si="7"/>
        <v>0</v>
      </c>
      <c r="Q57" s="4" t="str">
        <f t="shared" ca="1" si="8"/>
        <v xml:space="preserve"> </v>
      </c>
    </row>
    <row r="58" spans="2:17" x14ac:dyDescent="0.25">
      <c r="B58" s="9">
        <f t="shared" ca="1" si="5"/>
        <v>0.71588308863039285</v>
      </c>
      <c r="C58" s="4">
        <f t="shared" ca="1" si="6"/>
        <v>516.46589543015341</v>
      </c>
      <c r="P58" s="4">
        <f t="shared" ca="1" si="7"/>
        <v>0</v>
      </c>
      <c r="Q58" s="4" t="str">
        <f t="shared" ca="1" si="8"/>
        <v xml:space="preserve"> </v>
      </c>
    </row>
    <row r="59" spans="2:17" x14ac:dyDescent="0.25">
      <c r="B59" s="9">
        <f t="shared" ca="1" si="5"/>
        <v>0.70546503629698676</v>
      </c>
      <c r="C59" s="4">
        <f t="shared" ca="1" si="6"/>
        <v>516.69508870577624</v>
      </c>
      <c r="P59" s="4">
        <f t="shared" ca="1" si="7"/>
        <v>0</v>
      </c>
      <c r="Q59" s="4" t="str">
        <f t="shared" ca="1" si="8"/>
        <v xml:space="preserve"> </v>
      </c>
    </row>
    <row r="60" spans="2:17" x14ac:dyDescent="0.25">
      <c r="B60" s="9">
        <f t="shared" ca="1" si="5"/>
        <v>0.69498240100738551</v>
      </c>
      <c r="C60" s="4">
        <f t="shared" ca="1" si="6"/>
        <v>516.91765409827656</v>
      </c>
      <c r="P60" s="4">
        <f t="shared" ca="1" si="7"/>
        <v>0</v>
      </c>
      <c r="Q60" s="4" t="str">
        <f t="shared" ca="1" si="8"/>
        <v xml:space="preserve"> </v>
      </c>
    </row>
    <row r="61" spans="2:17" x14ac:dyDescent="0.25">
      <c r="B61" s="9">
        <f t="shared" ca="1" si="5"/>
        <v>0.68444821567519465</v>
      </c>
      <c r="C61" s="4">
        <f t="shared" ca="1" si="6"/>
        <v>517.13366457761163</v>
      </c>
      <c r="P61" s="4">
        <f t="shared" ca="1" si="7"/>
        <v>0</v>
      </c>
      <c r="Q61" s="4" t="str">
        <f t="shared" ca="1" si="8"/>
        <v xml:space="preserve"> </v>
      </c>
    </row>
  </sheetData>
  <sheetProtection algorithmName="SHA-512" hashValue="fkp97BHAiMcxbO+05yPEc4v68y2oWR/G8hgFNE7ADHHWRBtRaJ6oApOp5b68rXCObMaEXJQ8rp/tUKzUJoxJjg==" saltValue="mqDiLznycj8yDWSnPJ27lg==" spinCount="100000" sheet="1" objects="1" scenarios="1"/>
  <mergeCells count="5">
    <mergeCell ref="B49:C49"/>
    <mergeCell ref="B3:C3"/>
    <mergeCell ref="P3:Q3"/>
    <mergeCell ref="B19:C19"/>
    <mergeCell ref="B34:C34"/>
  </mergeCells>
  <phoneticPr fontId="0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N210"/>
  <sheetViews>
    <sheetView tabSelected="1" topLeftCell="B1" zoomScale="90" zoomScaleNormal="90" workbookViewId="0">
      <pane ySplit="10810" topLeftCell="A69"/>
      <selection activeCell="O10" sqref="O10"/>
      <selection pane="bottomLeft" activeCell="F119" sqref="D105:F119"/>
    </sheetView>
  </sheetViews>
  <sheetFormatPr defaultRowHeight="12.5" x14ac:dyDescent="0.25"/>
  <cols>
    <col min="4" max="4" width="13.81640625" bestFit="1" customWidth="1"/>
    <col min="11" max="11" width="11.26953125" customWidth="1"/>
    <col min="14" max="14" width="10.81640625" customWidth="1"/>
    <col min="15" max="15" width="10.7265625" customWidth="1"/>
    <col min="17" max="17" width="9.26953125" bestFit="1" customWidth="1"/>
    <col min="40" max="40" width="9.54296875" bestFit="1" customWidth="1"/>
  </cols>
  <sheetData>
    <row r="1" spans="1:40" x14ac:dyDescent="0.25">
      <c r="C1" s="1"/>
      <c r="D1" s="2"/>
      <c r="E1" s="10" t="s">
        <v>97</v>
      </c>
      <c r="F1" s="2"/>
      <c r="J1" s="10" t="s">
        <v>108</v>
      </c>
      <c r="K1" s="1"/>
    </row>
    <row r="2" spans="1:40" x14ac:dyDescent="0.25">
      <c r="C2" s="1" t="s">
        <v>101</v>
      </c>
      <c r="D2" s="2" t="s">
        <v>102</v>
      </c>
      <c r="E2" s="10" t="s">
        <v>103</v>
      </c>
      <c r="F2" s="10" t="s">
        <v>122</v>
      </c>
      <c r="I2" t="s">
        <v>105</v>
      </c>
      <c r="J2" s="10" t="s">
        <v>109</v>
      </c>
      <c r="K2" s="1" t="s">
        <v>108</v>
      </c>
      <c r="N2" s="202" t="s">
        <v>107</v>
      </c>
      <c r="O2" s="202"/>
      <c r="Q2" s="202" t="s">
        <v>158</v>
      </c>
      <c r="R2" s="202"/>
      <c r="S2" s="202"/>
      <c r="U2" s="1" t="s">
        <v>108</v>
      </c>
    </row>
    <row r="3" spans="1:40" ht="13" thickBot="1" x14ac:dyDescent="0.3">
      <c r="B3" s="6"/>
      <c r="C3" s="201" t="s">
        <v>1525</v>
      </c>
      <c r="D3" s="14"/>
      <c r="E3" s="15" t="s">
        <v>116</v>
      </c>
      <c r="F3" s="15" t="s">
        <v>116</v>
      </c>
      <c r="G3" s="6"/>
      <c r="H3" s="6"/>
      <c r="I3" s="6"/>
      <c r="J3" s="12" t="s">
        <v>117</v>
      </c>
      <c r="K3" s="7" t="s">
        <v>118</v>
      </c>
      <c r="N3" s="6"/>
      <c r="O3" s="6"/>
      <c r="Q3" s="202" t="s">
        <v>159</v>
      </c>
      <c r="R3" s="202"/>
      <c r="S3" s="202"/>
      <c r="U3" s="1" t="s">
        <v>116</v>
      </c>
    </row>
    <row r="4" spans="1:40" x14ac:dyDescent="0.25">
      <c r="C4" s="1"/>
      <c r="D4" s="2"/>
      <c r="G4" t="s">
        <v>124</v>
      </c>
      <c r="K4" s="1"/>
      <c r="Q4" s="202" t="s">
        <v>161</v>
      </c>
      <c r="R4" s="202"/>
      <c r="S4" s="202"/>
      <c r="U4" s="1"/>
    </row>
    <row r="5" spans="1:40" x14ac:dyDescent="0.25">
      <c r="B5" t="s">
        <v>97</v>
      </c>
      <c r="C5" s="166" t="s">
        <v>36</v>
      </c>
      <c r="D5" s="165">
        <v>95</v>
      </c>
      <c r="E5" s="164">
        <f>5.5*D5</f>
        <v>522.5</v>
      </c>
      <c r="F5" s="13">
        <f ca="1">E5*K6/(K5+K6)</f>
        <v>10.856603477716678</v>
      </c>
      <c r="G5" s="5" t="str">
        <f ca="1">IF((F5+N10)&gt;0,"above","BELOW")</f>
        <v>above</v>
      </c>
      <c r="I5">
        <f>INDEX(Z_values,MATCH(C5,Symbol_values,0))</f>
        <v>38</v>
      </c>
      <c r="J5" s="4">
        <f ca="1">mass_rmd.mas!H2</f>
        <v>-75.119551000000001</v>
      </c>
      <c r="K5" s="60">
        <f ca="1">mass_rmd.mas!E2</f>
        <v>94.919356498153093</v>
      </c>
      <c r="N5" s="11" t="s">
        <v>119</v>
      </c>
      <c r="O5" s="10" t="s">
        <v>125</v>
      </c>
      <c r="P5" s="1"/>
      <c r="Q5" s="202" t="s">
        <v>160</v>
      </c>
      <c r="R5" s="202"/>
      <c r="S5" s="202"/>
      <c r="U5">
        <f ca="1">mass_rmd.mas!E2*mass_rmd.mas!A2</f>
        <v>88417.532449000006</v>
      </c>
    </row>
    <row r="6" spans="1:40" x14ac:dyDescent="0.25">
      <c r="B6" t="s">
        <v>98</v>
      </c>
      <c r="C6" s="166" t="s">
        <v>94</v>
      </c>
      <c r="D6" s="165">
        <v>2</v>
      </c>
      <c r="F6" s="2"/>
      <c r="G6" t="s">
        <v>123</v>
      </c>
      <c r="I6">
        <f>INDEX(Z_values,MATCH(C6,Symbol_values,0))</f>
        <v>1</v>
      </c>
      <c r="J6" s="4">
        <f ca="1">mass_rmd.mas!H3</f>
        <v>13.135721760000001</v>
      </c>
      <c r="K6" s="60">
        <f ca="1">mass_rmd.mas!E3</f>
        <v>2.0141016631211368</v>
      </c>
      <c r="N6" s="11" t="s">
        <v>106</v>
      </c>
      <c r="O6" s="10" t="s">
        <v>106</v>
      </c>
      <c r="P6" s="1"/>
      <c r="Q6" s="204" t="s">
        <v>562</v>
      </c>
      <c r="R6" s="204"/>
      <c r="S6" s="204"/>
      <c r="U6">
        <f ca="1">mass_rmd.mas!E3*mass_rmd.mas!A2</f>
        <v>1876.1389217600001</v>
      </c>
    </row>
    <row r="7" spans="1:40" x14ac:dyDescent="0.25">
      <c r="C7" s="1"/>
      <c r="D7" s="2"/>
      <c r="F7" s="10" t="s">
        <v>104</v>
      </c>
      <c r="G7" s="10"/>
      <c r="N7" s="11" t="s">
        <v>107</v>
      </c>
      <c r="O7" s="10" t="s">
        <v>107</v>
      </c>
      <c r="P7" s="1"/>
      <c r="Q7" s="1"/>
    </row>
    <row r="8" spans="1:40" x14ac:dyDescent="0.25">
      <c r="B8" t="s">
        <v>99</v>
      </c>
      <c r="C8" s="166" t="s">
        <v>94</v>
      </c>
      <c r="D8" s="165">
        <v>1</v>
      </c>
      <c r="F8" s="164">
        <v>0</v>
      </c>
      <c r="G8" s="2" t="s">
        <v>169</v>
      </c>
      <c r="I8">
        <f>INDEX(Z_values,MATCH(C8,Symbol_values,0))</f>
        <v>1</v>
      </c>
      <c r="J8" s="4">
        <f ca="1">mass_rmd.mas!H4</f>
        <v>7.2889706100000007</v>
      </c>
      <c r="K8" s="60">
        <f ca="1">mass_rmd.mas!E4</f>
        <v>1.0078249684273222</v>
      </c>
      <c r="N8" s="11" t="s">
        <v>116</v>
      </c>
      <c r="O8" s="10" t="s">
        <v>116</v>
      </c>
      <c r="P8" s="1"/>
      <c r="Q8" s="202" t="s">
        <v>162</v>
      </c>
      <c r="R8" s="202"/>
      <c r="S8" s="202"/>
      <c r="U8">
        <f ca="1">mass_rmd.mas!E4*mass_rmd.mas!A2+F8</f>
        <v>938.79057061000015</v>
      </c>
    </row>
    <row r="9" spans="1:40" x14ac:dyDescent="0.25">
      <c r="C9" s="1"/>
      <c r="D9" s="2"/>
      <c r="N9" s="11"/>
      <c r="O9" s="10"/>
    </row>
    <row r="10" spans="1:40" x14ac:dyDescent="0.25">
      <c r="B10" t="s">
        <v>100</v>
      </c>
      <c r="C10" s="180" t="str">
        <f>INDEX(Symbol_values,MATCH(I10,Z_values,1))</f>
        <v>Sr</v>
      </c>
      <c r="D10" s="123">
        <f>D5+D6-D8</f>
        <v>96</v>
      </c>
      <c r="F10" s="164">
        <v>2</v>
      </c>
      <c r="G10" s="2" t="s">
        <v>169</v>
      </c>
      <c r="I10">
        <f>I5+I6-I8</f>
        <v>38</v>
      </c>
      <c r="J10" s="4">
        <f ca="1">mass_rmd.mas!H5</f>
        <v>-72.924157000000008</v>
      </c>
      <c r="K10" s="60">
        <f ca="1">mass_rmd.mas!E5</f>
        <v>95.921713331463948</v>
      </c>
      <c r="N10" s="61">
        <f ca="1">J5+J6-J8-J10</f>
        <v>3.6513571500000097</v>
      </c>
      <c r="O10" s="13">
        <f ca="1">N10-F8-F10</f>
        <v>1.6513571500000097</v>
      </c>
      <c r="Q10" s="205" t="s">
        <v>561</v>
      </c>
      <c r="R10" s="206"/>
      <c r="S10" s="207"/>
      <c r="U10">
        <f ca="1">mass_rmd.mas!E5*mass_rmd.mas!A2+F10</f>
        <v>89353.229443000004</v>
      </c>
    </row>
    <row r="11" spans="1:40" x14ac:dyDescent="0.25">
      <c r="C11" s="1"/>
      <c r="D11" s="2"/>
      <c r="G11" s="2"/>
      <c r="N11" s="10"/>
    </row>
    <row r="12" spans="1:40" ht="13" thickBot="1" x14ac:dyDescent="0.3"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N12" s="203" t="s">
        <v>137</v>
      </c>
      <c r="O12" s="203"/>
      <c r="P12" s="203"/>
      <c r="Q12" s="203"/>
      <c r="R12" s="203"/>
      <c r="S12" s="203"/>
    </row>
    <row r="13" spans="1:40" x14ac:dyDescent="0.25">
      <c r="B13" t="s">
        <v>110</v>
      </c>
      <c r="D13" t="s">
        <v>112</v>
      </c>
      <c r="F13" t="s">
        <v>110</v>
      </c>
      <c r="H13" t="s">
        <v>114</v>
      </c>
      <c r="J13" t="s">
        <v>100</v>
      </c>
      <c r="L13" t="s">
        <v>100</v>
      </c>
      <c r="N13" t="s">
        <v>110</v>
      </c>
      <c r="O13" t="s">
        <v>112</v>
      </c>
      <c r="P13" t="s">
        <v>110</v>
      </c>
      <c r="Q13" t="s">
        <v>114</v>
      </c>
      <c r="R13" t="s">
        <v>100</v>
      </c>
      <c r="S13" t="s">
        <v>100</v>
      </c>
    </row>
    <row r="14" spans="1:40" ht="13" thickBot="1" x14ac:dyDescent="0.3">
      <c r="B14" s="6" t="s">
        <v>111</v>
      </c>
      <c r="C14" s="6"/>
      <c r="D14" s="6" t="s">
        <v>111</v>
      </c>
      <c r="E14" s="6"/>
      <c r="F14" s="6" t="s">
        <v>113</v>
      </c>
      <c r="G14" s="6"/>
      <c r="H14" s="6" t="s">
        <v>115</v>
      </c>
      <c r="I14" s="6"/>
      <c r="J14" s="6" t="s">
        <v>111</v>
      </c>
      <c r="K14" s="6"/>
      <c r="L14" s="6" t="s">
        <v>113</v>
      </c>
      <c r="M14" s="6"/>
      <c r="N14" s="6" t="s">
        <v>111</v>
      </c>
      <c r="O14" s="6" t="s">
        <v>111</v>
      </c>
      <c r="P14" s="6" t="s">
        <v>113</v>
      </c>
      <c r="Q14" s="6" t="s">
        <v>115</v>
      </c>
      <c r="R14" s="6" t="s">
        <v>111</v>
      </c>
      <c r="S14" s="6" t="s">
        <v>113</v>
      </c>
      <c r="U14" t="s">
        <v>126</v>
      </c>
      <c r="V14" t="s">
        <v>127</v>
      </c>
      <c r="W14" t="s">
        <v>128</v>
      </c>
      <c r="X14" t="s">
        <v>129</v>
      </c>
      <c r="Y14" t="s">
        <v>134</v>
      </c>
      <c r="Z14" t="s">
        <v>130</v>
      </c>
      <c r="AA14" t="s">
        <v>135</v>
      </c>
      <c r="AB14" t="s">
        <v>136</v>
      </c>
      <c r="AC14" t="s">
        <v>131</v>
      </c>
      <c r="AD14" t="s">
        <v>132</v>
      </c>
      <c r="AE14" t="s">
        <v>133</v>
      </c>
      <c r="AF14" t="s">
        <v>147</v>
      </c>
      <c r="AG14" t="s">
        <v>138</v>
      </c>
      <c r="AH14" t="s">
        <v>139</v>
      </c>
      <c r="AI14" t="s">
        <v>140</v>
      </c>
      <c r="AJ14" t="s">
        <v>141</v>
      </c>
      <c r="AK14" t="s">
        <v>142</v>
      </c>
      <c r="AL14" t="s">
        <v>143</v>
      </c>
      <c r="AM14" t="s">
        <v>144</v>
      </c>
      <c r="AN14" t="s">
        <v>145</v>
      </c>
    </row>
    <row r="15" spans="1:40" x14ac:dyDescent="0.25">
      <c r="A15" t="s">
        <v>146</v>
      </c>
      <c r="U15">
        <f ca="1">U5+U6</f>
        <v>90293.671370759999</v>
      </c>
      <c r="V15">
        <f ca="1">SQRT(E5*(E5+2*U5))/(U15+E5)</f>
        <v>0.10599974416953571</v>
      </c>
      <c r="W15">
        <f ca="1">SQRT(U15*U15+(2*E5*U6))</f>
        <v>90304.527321635658</v>
      </c>
      <c r="X15">
        <f ca="1">W15+O10-U15+U8+U10</f>
        <v>90304.527321635658</v>
      </c>
      <c r="Y15">
        <f ca="1">(X15*X15+(U8+U10)*(U8-U10))/(2*X15)</f>
        <v>951.16698863971055</v>
      </c>
      <c r="Z15">
        <f ca="1">SQRT(1-1/(POWER(Y15/U8,2)))</f>
        <v>0.16079285319204473</v>
      </c>
      <c r="AA15">
        <f ca="1">POWER(Y15/U8,2)*(1-V15*V15)</f>
        <v>1.0150063758413772</v>
      </c>
      <c r="AE15">
        <f ca="1">1-AA15</f>
        <v>-1.5006375841377206E-2</v>
      </c>
    </row>
    <row r="16" spans="1:40" x14ac:dyDescent="0.25">
      <c r="A16" s="167">
        <v>1</v>
      </c>
      <c r="B16" s="167">
        <v>80</v>
      </c>
      <c r="D16" s="9">
        <f t="shared" ref="D16:D73" ca="1" si="0">IF(ISNUMBER(F16),IF(ABS(AI16-1)&lt;0.000001,0,IF(ABS(AI16+1)&lt;0.000001,180,ROUND(DEGREES(ACOS(AI16)),3)))," ")</f>
        <v>120.54600000000001</v>
      </c>
      <c r="F16" s="4">
        <f t="shared" ref="F16:F73" ca="1" si="1">IF(AG16&gt;0.0000001,$U$8*((1/SQRT(1-AG16*AG16))-1),"none")</f>
        <v>9.4795431136059189</v>
      </c>
      <c r="H16" s="4">
        <f t="shared" ref="H16:H73" ca="1" si="2">IF(ISNUMBER(F16),$Z$15*(1+AC16/AG16)/(1+$V$15*$Z$15*AI16)/AG16," ")</f>
        <v>0.9999047484471516</v>
      </c>
      <c r="J16" s="9">
        <f ca="1">IF(ISNUMBER(F16),IF( AND( ( (F16*(F16+2*$U$8)*AB16*AB16) &gt; ($E$5*($E$5+2*$U$5)) ), ( B16&lt;(90) ) ), 180-AJ16, AJ16)," ")</f>
        <v>0.78580455853039033</v>
      </c>
      <c r="L16" s="4">
        <f t="shared" ref="L16:L73" ca="1" si="3">IF(ISNUMBER(F16),$E$5+$O$10-F16," ")</f>
        <v>514.67181403639404</v>
      </c>
      <c r="N16" t="str">
        <f ca="1">IF(ISNUMBER(P16),B16," ")</f>
        <v xml:space="preserve"> </v>
      </c>
      <c r="O16" s="9" t="str">
        <f ca="1">IF(ISNUMBER(P16), IF( ABS(AM16-1)&lt;0.000001,0, IF(ABS(AM16+1)&lt;0.000001,180,ROUND(DEGREES(ACOS(AM16)),3)))," ")</f>
        <v xml:space="preserve"> </v>
      </c>
      <c r="P16" s="4" t="str">
        <f ca="1">IF(AK16&gt;0.0000001,$U$8*((1/SQRT(1-AK16*AK16))-1),"none")</f>
        <v>none</v>
      </c>
      <c r="Q16" s="4" t="str">
        <f ca="1">IF(ISNUMBER(P16),ABS($Z$15*(1+AC16/AK16)/(1+$V$15*$Z$15*AM16)/AK16)," ")</f>
        <v xml:space="preserve"> </v>
      </c>
      <c r="R16" s="9" t="str">
        <f ca="1">IF(ISNUMBER(P16),IF( AND( ( (P16*(P16+2*$U$8)*AB16*AB16) &gt; ($E$5*($E$5+2*$U$5)) ), ( B16&lt;90 ) ), 180-AN16, AN16)," ")</f>
        <v xml:space="preserve"> </v>
      </c>
      <c r="S16" s="4" t="str">
        <f t="shared" ref="S16:S26" ca="1" si="4">IF(ISNUMBER(P16),$E$5+$O$10-P16," ")</f>
        <v xml:space="preserve"> </v>
      </c>
      <c r="AB16">
        <f>COS(RADIANS(B16))</f>
        <v>0.17364817766693041</v>
      </c>
      <c r="AC16">
        <f ca="1">-$V$15*AB16</f>
        <v>-1.840666240820071E-2</v>
      </c>
      <c r="AD16">
        <f ca="1">$AA$15+AC16*AC16</f>
        <v>1.0153451810623866</v>
      </c>
      <c r="AF16">
        <f ca="1">AC16*AC16-AD16*$AE$15</f>
        <v>1.5575456616762831E-2</v>
      </c>
      <c r="AG16">
        <f t="shared" ref="AG16:AG73" ca="1" si="5">IF(ISNUMBER(SQRT(AF16)),(-AC16+SQRT(AF16))/AD16,-100)</f>
        <v>0.1410439860312995</v>
      </c>
      <c r="AH16">
        <f ca="1">(AG16*AB16-$V$15)/((1-$V$15*AG16*AB16)*$Z$15)</f>
        <v>-0.50823073515817119</v>
      </c>
      <c r="AI16">
        <f ca="1">IF(ABS(AH16)&lt;=1,AH16,IF(ABS(AH16)&lt;=1.00001,1*SIGN(AH16),0))</f>
        <v>-0.50823073515817119</v>
      </c>
      <c r="AJ16" s="4">
        <f ca="1">DEGREES(ASIN( SQRT( (F16*(F16+2*$U$8)) / (L16*(L16+2*$U$10)) ) * SIN(RADIANS(B16))  ))</f>
        <v>0.78580455853039033</v>
      </c>
      <c r="AK16">
        <f t="shared" ref="AK16:AK73" ca="1" si="6">IF(ISNUMBER(SQRT(AF16)),(-AC16-SQRT(AF16))/AD16,-100)</f>
        <v>-0.10478703075833261</v>
      </c>
      <c r="AL16">
        <f ca="1">(AK16*AB16-$V$15)/((1-$V$15*AK16*AB16)*$Z$15)</f>
        <v>-0.77090948653502567</v>
      </c>
      <c r="AM16">
        <f ca="1">IF(ABS(AL16)&lt;=1,AL16,IF(ABS(AL16)&lt;=1.00001,1*SIGN(AL16),0))</f>
        <v>-0.77090948653502567</v>
      </c>
      <c r="AN16" s="4" t="str">
        <f ca="1">IF(ISNUMBER(P16),DEGREES(ASIN( SQRT( (P16*(P16+2*$U$8)) / (S16*(S16+2*$U$10)) ) * SIN(RADIANS(B16)) ) ),"ignore")</f>
        <v>ignore</v>
      </c>
    </row>
    <row r="17" spans="2:40" x14ac:dyDescent="0.25">
      <c r="B17">
        <f>B16+A16</f>
        <v>81</v>
      </c>
      <c r="D17" s="9">
        <f t="shared" ca="1" si="0"/>
        <v>121.682</v>
      </c>
      <c r="F17" s="4">
        <f t="shared" ca="1" si="1"/>
        <v>9.2027174079370404</v>
      </c>
      <c r="H17" s="4">
        <f t="shared" ca="1" si="2"/>
        <v>1.0279887493550857</v>
      </c>
      <c r="J17" s="9">
        <f t="shared" ref="J17:J26" ca="1" si="7">IF(ISNUMBER(F17),IF( AND( ( (F17*(F17+2*$U$8)*AB17*AB17) &gt; ($E$5*($E$5+2*$U$5)) ), ( B17&lt;(90) ) ), 180-AJ17, AJ17)," ")</f>
        <v>0.77624365789732708</v>
      </c>
      <c r="L17" s="4">
        <f t="shared" ca="1" si="3"/>
        <v>514.94863974206294</v>
      </c>
      <c r="N17" t="str">
        <f t="shared" ref="N17:N26" ca="1" si="8">IF(ISNUMBER(P17),B17," ")</f>
        <v xml:space="preserve"> </v>
      </c>
      <c r="O17" s="9" t="str">
        <f t="shared" ref="O17:O26" ca="1" si="9">IF(ISNUMBER(P17), IF( ABS(AM17-1)&lt;0.000001,0, IF(ABS(AM17+1)&lt;0.000001,180,ROUND(DEGREES(ACOS(AM17)),3)))," ")</f>
        <v xml:space="preserve"> </v>
      </c>
      <c r="P17" s="4" t="str">
        <f t="shared" ref="P17:P26" ca="1" si="10">IF(AK17&gt;0.0000001,$U$8*((1/SQRT(1-AK17*AK17))-1),"none")</f>
        <v>none</v>
      </c>
      <c r="Q17" s="4" t="str">
        <f t="shared" ref="Q17:Q26" ca="1" si="11">IF(ISNUMBER(P17),ABS($Z$15*(1+AC17/AK17)/(1+$V$15*$Z$15*AM17)/AK17)," ")</f>
        <v xml:space="preserve"> </v>
      </c>
      <c r="R17" s="9" t="str">
        <f t="shared" ref="R17:R26" ca="1" si="12">IF(ISNUMBER(P17),IF( AND( ( (P17*(P17+2*$U$8)*AB17*AB17) &gt; ($E$5*($E$5+2*$U$5)) ), ( B17&lt;90 ) ), 180-AN17, AN17)," ")</f>
        <v xml:space="preserve"> </v>
      </c>
      <c r="S17" s="4" t="str">
        <f t="shared" ca="1" si="4"/>
        <v xml:space="preserve"> </v>
      </c>
      <c r="AB17">
        <f t="shared" ref="AB17:AB26" si="13">COS(RADIANS(B17))</f>
        <v>0.15643446504023092</v>
      </c>
      <c r="AC17">
        <f t="shared" ref="AC17:AC26" ca="1" si="14">-$V$15*AB17</f>
        <v>-1.6582013273562655E-2</v>
      </c>
      <c r="AD17">
        <f t="shared" ref="AD17:AD26" ca="1" si="15">$AA$15+AC17*AC17</f>
        <v>1.0152813390055817</v>
      </c>
      <c r="AF17">
        <f t="shared" ref="AF17:AF26" ca="1" si="16">AC17*AC17-AD17*$AE$15</f>
        <v>1.5510656522059071E-2</v>
      </c>
      <c r="AG17">
        <f t="shared" ca="1" si="5"/>
        <v>0.13899969801538545</v>
      </c>
      <c r="AH17">
        <f t="shared" ref="AH17:AH26" ca="1" si="17">(AG17*AB17-$V$15)/((1-$V$15*AG17*AB17)*$Z$15)</f>
        <v>-0.5252102165973177</v>
      </c>
      <c r="AI17">
        <f t="shared" ref="AI17:AI26" ca="1" si="18">IF(ABS(AH17)&lt;=1,AH17,IF(ABS(AH17)&lt;=1.00001,1*SIGN(AH17),0))</f>
        <v>-0.5252102165973177</v>
      </c>
      <c r="AJ17" s="4">
        <f t="shared" ref="AJ17:AJ26" ca="1" si="19">DEGREES(ASIN( SQRT( (F17*(F17+2*$U$8)) / (L17*(L17+2*$U$10)) ) * SIN(RADIANS(B17))  ))</f>
        <v>0.77624365789732708</v>
      </c>
      <c r="AK17">
        <f t="shared" ca="1" si="6"/>
        <v>-0.10633483432390084</v>
      </c>
      <c r="AL17">
        <f t="shared" ref="AL17:AL26" ca="1" si="20">(AK17*AB17-$V$15)/((1-$V$15*AK17*AB17)*$Z$15)</f>
        <v>-0.7613418201581158</v>
      </c>
      <c r="AM17">
        <f t="shared" ref="AM17:AM26" ca="1" si="21">IF(ABS(AL17)&lt;=1,AL17,IF(ABS(AL17)&lt;=1.00001,1*SIGN(AL17),0))</f>
        <v>-0.7613418201581158</v>
      </c>
      <c r="AN17" s="4" t="str">
        <f t="shared" ref="AN17:AN26" ca="1" si="22">IF(ISNUMBER(P17),DEGREES(ASIN( SQRT( (P17*(P17+2*$U$8)) / (S17*(S17+2*$U$10)) ) * SIN(RADIANS(B17)) ) ),"ignore")</f>
        <v>ignore</v>
      </c>
    </row>
    <row r="18" spans="2:40" x14ac:dyDescent="0.25">
      <c r="B18">
        <f>B16+A16*2</f>
        <v>82</v>
      </c>
      <c r="D18" s="9">
        <f t="shared" ca="1" si="0"/>
        <v>122.804</v>
      </c>
      <c r="F18" s="4">
        <f t="shared" ca="1" si="1"/>
        <v>8.9327545106693531</v>
      </c>
      <c r="H18" s="4">
        <f t="shared" ca="1" si="2"/>
        <v>1.0572190229750771</v>
      </c>
      <c r="J18" s="9">
        <f t="shared" ca="1" si="7"/>
        <v>0.76651389094035494</v>
      </c>
      <c r="L18" s="4">
        <f t="shared" ca="1" si="3"/>
        <v>515.21860263933058</v>
      </c>
      <c r="N18" t="str">
        <f t="shared" ca="1" si="8"/>
        <v xml:space="preserve"> </v>
      </c>
      <c r="O18" s="9" t="str">
        <f t="shared" ca="1" si="9"/>
        <v xml:space="preserve"> </v>
      </c>
      <c r="P18" s="4" t="str">
        <f t="shared" ca="1" si="10"/>
        <v>none</v>
      </c>
      <c r="Q18" s="4" t="str">
        <f t="shared" ca="1" si="11"/>
        <v xml:space="preserve"> </v>
      </c>
      <c r="R18" s="9" t="str">
        <f t="shared" ca="1" si="12"/>
        <v xml:space="preserve"> </v>
      </c>
      <c r="S18" s="4" t="str">
        <f t="shared" ca="1" si="4"/>
        <v xml:space="preserve"> </v>
      </c>
      <c r="AB18">
        <f t="shared" si="13"/>
        <v>0.13917310096006547</v>
      </c>
      <c r="AC18">
        <f t="shared" ca="1" si="14"/>
        <v>-1.4752313097047904E-2</v>
      </c>
      <c r="AD18">
        <f t="shared" ca="1" si="15"/>
        <v>1.0152240065830906</v>
      </c>
      <c r="AF18">
        <f t="shared" ca="1" si="16"/>
        <v>1.5452463747687996E-2</v>
      </c>
      <c r="AG18">
        <f t="shared" ca="1" si="5"/>
        <v>0.13697494483332498</v>
      </c>
      <c r="AH18">
        <f t="shared" ca="1" si="17"/>
        <v>-0.54176875834235072</v>
      </c>
      <c r="AI18">
        <f t="shared" ca="1" si="18"/>
        <v>-0.54176875834235072</v>
      </c>
      <c r="AJ18" s="4">
        <f t="shared" ca="1" si="19"/>
        <v>0.76651389094035494</v>
      </c>
      <c r="AK18">
        <f t="shared" ca="1" si="6"/>
        <v>-0.10791276150947053</v>
      </c>
      <c r="AL18">
        <f t="shared" ca="1" si="20"/>
        <v>-0.75143854346990702</v>
      </c>
      <c r="AM18">
        <f t="shared" ca="1" si="21"/>
        <v>-0.75143854346990702</v>
      </c>
      <c r="AN18" s="4" t="str">
        <f t="shared" ca="1" si="22"/>
        <v>ignore</v>
      </c>
    </row>
    <row r="19" spans="2:40" x14ac:dyDescent="0.25">
      <c r="B19">
        <f>B16+A16*3</f>
        <v>83</v>
      </c>
      <c r="D19" s="9">
        <f t="shared" ca="1" si="0"/>
        <v>123.911</v>
      </c>
      <c r="F19" s="4">
        <f t="shared" ca="1" si="1"/>
        <v>8.669653943096959</v>
      </c>
      <c r="H19" s="4">
        <f t="shared" ca="1" si="2"/>
        <v>1.0876372053375032</v>
      </c>
      <c r="J19" s="9">
        <f t="shared" ca="1" si="7"/>
        <v>0.75663138043849421</v>
      </c>
      <c r="L19" s="4">
        <f t="shared" ca="1" si="3"/>
        <v>515.48170320690303</v>
      </c>
      <c r="N19" t="str">
        <f t="shared" ca="1" si="8"/>
        <v xml:space="preserve"> </v>
      </c>
      <c r="O19" s="9" t="str">
        <f t="shared" ca="1" si="9"/>
        <v xml:space="preserve"> </v>
      </c>
      <c r="P19" s="4" t="str">
        <f t="shared" ca="1" si="10"/>
        <v>none</v>
      </c>
      <c r="Q19" s="4" t="str">
        <f t="shared" ca="1" si="11"/>
        <v xml:space="preserve"> </v>
      </c>
      <c r="R19" s="9" t="str">
        <f t="shared" ca="1" si="12"/>
        <v xml:space="preserve"> </v>
      </c>
      <c r="S19" s="4" t="str">
        <f t="shared" ca="1" si="4"/>
        <v xml:space="preserve"> </v>
      </c>
      <c r="AB19">
        <f t="shared" si="13"/>
        <v>0.12186934340514749</v>
      </c>
      <c r="AC19">
        <f t="shared" ca="1" si="14"/>
        <v>-1.2918119223054927E-2</v>
      </c>
      <c r="AD19">
        <f t="shared" ca="1" si="15"/>
        <v>1.0151732536456384</v>
      </c>
      <c r="AF19">
        <f t="shared" ca="1" si="16"/>
        <v>1.5400949192581264E-2</v>
      </c>
      <c r="AG19">
        <f t="shared" ca="1" si="5"/>
        <v>0.13497073483553373</v>
      </c>
      <c r="AH19">
        <f t="shared" ca="1" si="17"/>
        <v>-0.55790638975534945</v>
      </c>
      <c r="AI19">
        <f t="shared" ca="1" si="18"/>
        <v>-0.55790638975534945</v>
      </c>
      <c r="AJ19" s="4">
        <f t="shared" ca="1" si="19"/>
        <v>0.75663138043849421</v>
      </c>
      <c r="AK19">
        <f t="shared" ca="1" si="6"/>
        <v>-0.10952065687758115</v>
      </c>
      <c r="AL19">
        <f t="shared" ca="1" si="20"/>
        <v>-0.74119178011962938</v>
      </c>
      <c r="AM19">
        <f t="shared" ca="1" si="21"/>
        <v>-0.74119178011962938</v>
      </c>
      <c r="AN19" s="4" t="str">
        <f t="shared" ca="1" si="22"/>
        <v>ignore</v>
      </c>
    </row>
    <row r="20" spans="2:40" x14ac:dyDescent="0.25">
      <c r="B20">
        <f>B16+A16*4</f>
        <v>84</v>
      </c>
      <c r="D20" s="9">
        <f t="shared" ca="1" si="0"/>
        <v>125.003</v>
      </c>
      <c r="F20" s="4">
        <f t="shared" ca="1" si="1"/>
        <v>8.4134034262152753</v>
      </c>
      <c r="H20" s="4">
        <f t="shared" ca="1" si="2"/>
        <v>1.1192855539665822</v>
      </c>
      <c r="J20" s="9">
        <f t="shared" ca="1" si="7"/>
        <v>0.74661188787697375</v>
      </c>
      <c r="L20" s="4">
        <f t="shared" ca="1" si="3"/>
        <v>515.7379537237847</v>
      </c>
      <c r="N20" t="str">
        <f t="shared" ca="1" si="8"/>
        <v xml:space="preserve"> </v>
      </c>
      <c r="O20" s="9" t="str">
        <f t="shared" ca="1" si="9"/>
        <v xml:space="preserve"> </v>
      </c>
      <c r="P20" s="4" t="str">
        <f t="shared" ca="1" si="10"/>
        <v>none</v>
      </c>
      <c r="Q20" s="4" t="str">
        <f t="shared" ca="1" si="11"/>
        <v xml:space="preserve"> </v>
      </c>
      <c r="R20" s="9" t="str">
        <f t="shared" ca="1" si="12"/>
        <v xml:space="preserve"> </v>
      </c>
      <c r="S20" s="4" t="str">
        <f t="shared" ca="1" si="4"/>
        <v xml:space="preserve"> </v>
      </c>
      <c r="AB20">
        <f t="shared" si="13"/>
        <v>0.10452846326765346</v>
      </c>
      <c r="AC20">
        <f t="shared" ca="1" si="14"/>
        <v>-1.1079990364805977E-2</v>
      </c>
      <c r="AD20">
        <f t="shared" ca="1" si="15"/>
        <v>1.0151291420278614</v>
      </c>
      <c r="AF20">
        <f t="shared" ca="1" si="16"/>
        <v>1.5356175619289062E-2</v>
      </c>
      <c r="AG20">
        <f t="shared" ca="1" si="5"/>
        <v>0.13298803272820131</v>
      </c>
      <c r="AH20">
        <f t="shared" ca="1" si="17"/>
        <v>-0.57362386398575171</v>
      </c>
      <c r="AI20">
        <f t="shared" ca="1" si="18"/>
        <v>-0.57362386398575171</v>
      </c>
      <c r="AJ20" s="4">
        <f t="shared" ca="1" si="19"/>
        <v>0.74661188787697375</v>
      </c>
      <c r="AK20">
        <f t="shared" ca="1" si="6"/>
        <v>-0.11115831687023241</v>
      </c>
      <c r="AL20">
        <f t="shared" ca="1" si="20"/>
        <v>-0.73059383353187923</v>
      </c>
      <c r="AM20">
        <f t="shared" ca="1" si="21"/>
        <v>-0.73059383353187923</v>
      </c>
      <c r="AN20" s="4" t="str">
        <f t="shared" ca="1" si="22"/>
        <v>ignore</v>
      </c>
    </row>
    <row r="21" spans="2:40" x14ac:dyDescent="0.25">
      <c r="B21">
        <f>B16+A16*5</f>
        <v>85</v>
      </c>
      <c r="D21" s="9">
        <f t="shared" ca="1" si="0"/>
        <v>126.081</v>
      </c>
      <c r="F21" s="4">
        <f t="shared" ca="1" si="1"/>
        <v>8.1639793149396258</v>
      </c>
      <c r="H21" s="4">
        <f t="shared" ca="1" si="2"/>
        <v>1.1522068551919438</v>
      </c>
      <c r="J21" s="9">
        <f t="shared" ca="1" si="7"/>
        <v>0.73647078298601631</v>
      </c>
      <c r="L21" s="4">
        <f t="shared" ca="1" si="3"/>
        <v>515.98737783506033</v>
      </c>
      <c r="N21" t="str">
        <f t="shared" ca="1" si="8"/>
        <v xml:space="preserve"> </v>
      </c>
      <c r="O21" s="9" t="str">
        <f t="shared" ca="1" si="9"/>
        <v xml:space="preserve"> </v>
      </c>
      <c r="P21" s="4" t="str">
        <f t="shared" ca="1" si="10"/>
        <v>none</v>
      </c>
      <c r="Q21" s="4" t="str">
        <f t="shared" ca="1" si="11"/>
        <v xml:space="preserve"> </v>
      </c>
      <c r="R21" s="9" t="str">
        <f t="shared" ca="1" si="12"/>
        <v xml:space="preserve"> </v>
      </c>
      <c r="S21" s="4" t="str">
        <f t="shared" ca="1" si="4"/>
        <v xml:space="preserve"> </v>
      </c>
      <c r="AB21">
        <f t="shared" si="13"/>
        <v>8.7155742747658138E-2</v>
      </c>
      <c r="AC21">
        <f t="shared" ca="1" si="14"/>
        <v>-9.2384864341576306E-3</v>
      </c>
      <c r="AD21">
        <f t="shared" ca="1" si="15"/>
        <v>1.0150917254729712</v>
      </c>
      <c r="AF21">
        <f t="shared" ca="1" si="16"/>
        <v>1.5318197577513612E-2</v>
      </c>
      <c r="AG21">
        <f t="shared" ca="1" si="5"/>
        <v>0.13102775774120901</v>
      </c>
      <c r="AH21">
        <f t="shared" ca="1" si="17"/>
        <v>-0.58892263133703393</v>
      </c>
      <c r="AI21">
        <f t="shared" ca="1" si="18"/>
        <v>-0.58892263133703393</v>
      </c>
      <c r="AJ21" s="4">
        <f t="shared" ca="1" si="19"/>
        <v>0.73647078298601631</v>
      </c>
      <c r="AK21">
        <f t="shared" ca="1" si="6"/>
        <v>-0.11282548852292125</v>
      </c>
      <c r="AL21">
        <f t="shared" ca="1" si="20"/>
        <v>-0.71963722088351889</v>
      </c>
      <c r="AM21">
        <f t="shared" ca="1" si="21"/>
        <v>-0.71963722088351889</v>
      </c>
      <c r="AN21" s="4" t="str">
        <f t="shared" ca="1" si="22"/>
        <v>ignore</v>
      </c>
    </row>
    <row r="22" spans="2:40" x14ac:dyDescent="0.25">
      <c r="B22">
        <f>B16+A16*6</f>
        <v>86</v>
      </c>
      <c r="D22" s="9">
        <f t="shared" ca="1" si="0"/>
        <v>127.143</v>
      </c>
      <c r="F22" s="4">
        <f t="shared" ca="1" si="1"/>
        <v>7.9213470635866576</v>
      </c>
      <c r="H22" s="4">
        <f t="shared" ca="1" si="2"/>
        <v>1.1864443215505143</v>
      </c>
      <c r="J22" s="9">
        <f t="shared" ca="1" si="7"/>
        <v>0.72622301540827772</v>
      </c>
      <c r="L22" s="4">
        <f t="shared" ca="1" si="3"/>
        <v>516.23001008641336</v>
      </c>
      <c r="N22" t="str">
        <f t="shared" ca="1" si="8"/>
        <v xml:space="preserve"> </v>
      </c>
      <c r="O22" s="9" t="str">
        <f t="shared" ca="1" si="9"/>
        <v xml:space="preserve"> </v>
      </c>
      <c r="P22" s="4" t="str">
        <f t="shared" ca="1" si="10"/>
        <v>none</v>
      </c>
      <c r="Q22" s="4" t="str">
        <f t="shared" ca="1" si="11"/>
        <v xml:space="preserve"> </v>
      </c>
      <c r="R22" s="9" t="str">
        <f t="shared" ca="1" si="12"/>
        <v xml:space="preserve"> </v>
      </c>
      <c r="S22" s="4" t="str">
        <f t="shared" ca="1" si="4"/>
        <v xml:space="preserve"> </v>
      </c>
      <c r="AB22">
        <f t="shared" si="13"/>
        <v>6.9756473744125233E-2</v>
      </c>
      <c r="AC22">
        <f t="shared" ca="1" si="14"/>
        <v>-7.3941683710462098E-3</v>
      </c>
      <c r="AD22">
        <f t="shared" ca="1" si="15"/>
        <v>1.0150610495672765</v>
      </c>
      <c r="AF22">
        <f t="shared" ca="1" si="16"/>
        <v>1.5287061337648749E-2</v>
      </c>
      <c r="AG22">
        <f t="shared" ca="1" si="5"/>
        <v>0.12909078196894594</v>
      </c>
      <c r="AH22">
        <f t="shared" ca="1" si="17"/>
        <v>-0.60380481071567937</v>
      </c>
      <c r="AI22">
        <f t="shared" ca="1" si="18"/>
        <v>-0.60380481071567937</v>
      </c>
      <c r="AJ22" s="4">
        <f t="shared" ca="1" si="19"/>
        <v>0.72622301540827772</v>
      </c>
      <c r="AK22">
        <f t="shared" ca="1" si="6"/>
        <v>-0.11452186835690584</v>
      </c>
      <c r="AL22">
        <f t="shared" ca="1" si="20"/>
        <v>-0.70831470802656493</v>
      </c>
      <c r="AM22">
        <f t="shared" ca="1" si="21"/>
        <v>-0.70831470802656493</v>
      </c>
      <c r="AN22" s="4" t="str">
        <f t="shared" ca="1" si="22"/>
        <v>ignore</v>
      </c>
    </row>
    <row r="23" spans="2:40" x14ac:dyDescent="0.25">
      <c r="B23">
        <f>B16+A16*7</f>
        <v>87</v>
      </c>
      <c r="D23" s="9">
        <f t="shared" ca="1" si="0"/>
        <v>128.19</v>
      </c>
      <c r="F23" s="4">
        <f t="shared" ca="1" si="1"/>
        <v>7.6854617198465185</v>
      </c>
      <c r="H23" s="4">
        <f t="shared" ca="1" si="2"/>
        <v>1.2220414791767942</v>
      </c>
      <c r="J23" s="9">
        <f t="shared" ca="1" si="7"/>
        <v>0.71588308863039285</v>
      </c>
      <c r="L23" s="4">
        <f t="shared" ca="1" si="3"/>
        <v>516.46589543015341</v>
      </c>
      <c r="N23" t="str">
        <f t="shared" ca="1" si="8"/>
        <v xml:space="preserve"> </v>
      </c>
      <c r="O23" s="9" t="str">
        <f t="shared" ca="1" si="9"/>
        <v xml:space="preserve"> </v>
      </c>
      <c r="P23" s="4" t="str">
        <f t="shared" ca="1" si="10"/>
        <v>none</v>
      </c>
      <c r="Q23" s="4" t="str">
        <f t="shared" ca="1" si="11"/>
        <v xml:space="preserve"> </v>
      </c>
      <c r="R23" s="9" t="str">
        <f t="shared" ca="1" si="12"/>
        <v xml:space="preserve"> </v>
      </c>
      <c r="S23" s="4" t="str">
        <f t="shared" ca="1" si="4"/>
        <v xml:space="preserve"> </v>
      </c>
      <c r="AB23">
        <f t="shared" si="13"/>
        <v>5.2335956242943966E-2</v>
      </c>
      <c r="AC23">
        <f t="shared" ca="1" si="14"/>
        <v>-5.5475979726200761E-3</v>
      </c>
      <c r="AD23">
        <f t="shared" ca="1" si="15"/>
        <v>1.015037151684643</v>
      </c>
      <c r="AF23">
        <f t="shared" ca="1" si="16"/>
        <v>1.5262804834406576E-2</v>
      </c>
      <c r="AG23">
        <f t="shared" ca="1" si="5"/>
        <v>0.12717792889765611</v>
      </c>
      <c r="AH23">
        <f t="shared" ca="1" si="17"/>
        <v>-0.61827315933281113</v>
      </c>
      <c r="AI23">
        <f t="shared" ca="1" si="18"/>
        <v>-0.61827315933281113</v>
      </c>
      <c r="AJ23" s="4">
        <f t="shared" ca="1" si="19"/>
        <v>0.71588308863039285</v>
      </c>
      <c r="AK23">
        <f t="shared" ca="1" si="6"/>
        <v>-0.11624710146259561</v>
      </c>
      <c r="AL23">
        <f t="shared" ca="1" si="20"/>
        <v>-0.69661934518347057</v>
      </c>
      <c r="AM23">
        <f t="shared" ca="1" si="21"/>
        <v>-0.69661934518347057</v>
      </c>
      <c r="AN23" s="4" t="str">
        <f t="shared" ca="1" si="22"/>
        <v>ignore</v>
      </c>
    </row>
    <row r="24" spans="2:40" x14ac:dyDescent="0.25">
      <c r="B24">
        <f>B16+A16*8</f>
        <v>88</v>
      </c>
      <c r="D24" s="9">
        <f t="shared" ca="1" si="0"/>
        <v>129.22200000000001</v>
      </c>
      <c r="F24" s="4">
        <f t="shared" ca="1" si="1"/>
        <v>7.4562684442236762</v>
      </c>
      <c r="H24" s="4">
        <f t="shared" ca="1" si="2"/>
        <v>1.2590420451577526</v>
      </c>
      <c r="J24" s="9">
        <f t="shared" ca="1" si="7"/>
        <v>0.70546503629698676</v>
      </c>
      <c r="L24" s="4">
        <f t="shared" ca="1" si="3"/>
        <v>516.69508870577624</v>
      </c>
      <c r="N24" t="str">
        <f t="shared" ca="1" si="8"/>
        <v xml:space="preserve"> </v>
      </c>
      <c r="O24" s="9" t="str">
        <f t="shared" ca="1" si="9"/>
        <v xml:space="preserve"> </v>
      </c>
      <c r="P24" s="4" t="str">
        <f t="shared" ca="1" si="10"/>
        <v>none</v>
      </c>
      <c r="Q24" s="4" t="str">
        <f t="shared" ca="1" si="11"/>
        <v xml:space="preserve"> </v>
      </c>
      <c r="R24" s="9" t="str">
        <f t="shared" ca="1" si="12"/>
        <v xml:space="preserve"> </v>
      </c>
      <c r="S24" s="4" t="str">
        <f t="shared" ca="1" si="4"/>
        <v xml:space="preserve"> </v>
      </c>
      <c r="AB24">
        <f t="shared" si="13"/>
        <v>3.489949670250108E-2</v>
      </c>
      <c r="AC24">
        <f t="shared" ca="1" si="14"/>
        <v>-3.6993377221106695E-3</v>
      </c>
      <c r="AD24">
        <f t="shared" ca="1" si="15"/>
        <v>1.0150200609409594</v>
      </c>
      <c r="AF24">
        <f t="shared" ca="1" si="16"/>
        <v>1.5245457620599864E-2</v>
      </c>
      <c r="AG24">
        <f t="shared" ca="1" si="5"/>
        <v>0.12528997213135112</v>
      </c>
      <c r="AH24">
        <f t="shared" ca="1" si="17"/>
        <v>-0.63233104084354286</v>
      </c>
      <c r="AI24">
        <f t="shared" ca="1" si="18"/>
        <v>-0.63233104084354286</v>
      </c>
      <c r="AJ24" s="4">
        <f t="shared" ca="1" si="19"/>
        <v>0.70546503629698676</v>
      </c>
      <c r="AK24">
        <f t="shared" ca="1" si="6"/>
        <v>-0.11800078078535695</v>
      </c>
      <c r="AL24">
        <f t="shared" ca="1" si="20"/>
        <v>-0.68454450322705629</v>
      </c>
      <c r="AM24">
        <f t="shared" ca="1" si="21"/>
        <v>-0.68454450322705629</v>
      </c>
      <c r="AN24" s="4" t="str">
        <f t="shared" ca="1" si="22"/>
        <v>ignore</v>
      </c>
    </row>
    <row r="25" spans="2:40" x14ac:dyDescent="0.25">
      <c r="B25">
        <f>B16+A16*9</f>
        <v>89</v>
      </c>
      <c r="D25" s="9">
        <f t="shared" ca="1" si="0"/>
        <v>130.239</v>
      </c>
      <c r="F25" s="4">
        <f t="shared" ca="1" si="1"/>
        <v>7.2337030517234506</v>
      </c>
      <c r="H25" s="4">
        <f t="shared" ca="1" si="2"/>
        <v>1.2974897949117259</v>
      </c>
      <c r="J25" s="9">
        <f t="shared" ca="1" si="7"/>
        <v>0.69498240100738551</v>
      </c>
      <c r="L25" s="4">
        <f t="shared" ca="1" si="3"/>
        <v>516.91765409827656</v>
      </c>
      <c r="N25" t="str">
        <f t="shared" ca="1" si="8"/>
        <v xml:space="preserve"> </v>
      </c>
      <c r="O25" s="9" t="str">
        <f t="shared" ca="1" si="9"/>
        <v xml:space="preserve"> </v>
      </c>
      <c r="P25" s="4" t="str">
        <f t="shared" ca="1" si="10"/>
        <v>none</v>
      </c>
      <c r="Q25" s="4" t="str">
        <f t="shared" ca="1" si="11"/>
        <v xml:space="preserve"> </v>
      </c>
      <c r="R25" s="9" t="str">
        <f t="shared" ca="1" si="12"/>
        <v xml:space="preserve"> </v>
      </c>
      <c r="S25" s="4" t="str">
        <f t="shared" ca="1" si="4"/>
        <v xml:space="preserve"> </v>
      </c>
      <c r="AB25">
        <f t="shared" si="13"/>
        <v>1.7452406437283598E-2</v>
      </c>
      <c r="AC25">
        <f t="shared" ca="1" si="14"/>
        <v>-1.8499506174948195E-3</v>
      </c>
      <c r="AD25">
        <f t="shared" ca="1" si="15"/>
        <v>1.0150097981586643</v>
      </c>
      <c r="AF25">
        <f t="shared" ca="1" si="16"/>
        <v>1.5235040831136505E-2</v>
      </c>
      <c r="AG25">
        <f t="shared" ca="1" si="5"/>
        <v>0.1234276343265185</v>
      </c>
      <c r="AH25">
        <f t="shared" ca="1" si="17"/>
        <v>-0.64598239212185837</v>
      </c>
      <c r="AI25">
        <f t="shared" ca="1" si="18"/>
        <v>-0.64598239212185837</v>
      </c>
      <c r="AJ25" s="4">
        <f t="shared" ca="1" si="19"/>
        <v>0.69498240100738551</v>
      </c>
      <c r="AK25">
        <f t="shared" ca="1" si="6"/>
        <v>-0.11978244662320603</v>
      </c>
      <c r="AL25">
        <f t="shared" ca="1" si="20"/>
        <v>-0.67208391034509563</v>
      </c>
      <c r="AM25">
        <f t="shared" ca="1" si="21"/>
        <v>-0.67208391034509563</v>
      </c>
      <c r="AN25" s="4" t="str">
        <f t="shared" ca="1" si="22"/>
        <v>ignore</v>
      </c>
    </row>
    <row r="26" spans="2:40" x14ac:dyDescent="0.25">
      <c r="B26">
        <f>B16+A16*10</f>
        <v>90</v>
      </c>
      <c r="D26" s="9">
        <f t="shared" ca="1" si="0"/>
        <v>131.24100000000001</v>
      </c>
      <c r="F26" s="4">
        <f t="shared" ca="1" si="1"/>
        <v>7.0176925723883761</v>
      </c>
      <c r="H26" s="4">
        <f t="shared" ca="1" si="2"/>
        <v>1.3374284197381086</v>
      </c>
      <c r="J26" s="9">
        <f t="shared" ca="1" si="7"/>
        <v>0.68444821567519465</v>
      </c>
      <c r="L26" s="4">
        <f t="shared" ca="1" si="3"/>
        <v>517.13366457761163</v>
      </c>
      <c r="N26" t="str">
        <f t="shared" ca="1" si="8"/>
        <v xml:space="preserve"> </v>
      </c>
      <c r="O26" s="9" t="str">
        <f t="shared" ca="1" si="9"/>
        <v xml:space="preserve"> </v>
      </c>
      <c r="P26" s="4" t="str">
        <f t="shared" ca="1" si="10"/>
        <v>none</v>
      </c>
      <c r="Q26" s="4" t="str">
        <f t="shared" ca="1" si="11"/>
        <v xml:space="preserve"> </v>
      </c>
      <c r="R26" s="9" t="str">
        <f t="shared" ca="1" si="12"/>
        <v xml:space="preserve"> </v>
      </c>
      <c r="S26" s="4" t="str">
        <f t="shared" ca="1" si="4"/>
        <v xml:space="preserve"> </v>
      </c>
      <c r="AB26">
        <f t="shared" si="13"/>
        <v>6.1257422745431001E-17</v>
      </c>
      <c r="AC26">
        <f t="shared" ca="1" si="14"/>
        <v>-6.4932711395007838E-18</v>
      </c>
      <c r="AD26">
        <f t="shared" ca="1" si="15"/>
        <v>1.0150063758413772</v>
      </c>
      <c r="AF26">
        <f t="shared" ca="1" si="16"/>
        <v>1.5231567157269876E-2</v>
      </c>
      <c r="AG26">
        <f t="shared" ca="1" si="5"/>
        <v>0.12159158634386537</v>
      </c>
      <c r="AH26">
        <f t="shared" ca="1" si="17"/>
        <v>-0.65923168887944128</v>
      </c>
      <c r="AI26">
        <f t="shared" ca="1" si="18"/>
        <v>-0.65923168887944128</v>
      </c>
      <c r="AJ26" s="4">
        <f t="shared" ca="1" si="19"/>
        <v>0.68444821567519465</v>
      </c>
      <c r="AK26">
        <f t="shared" ca="1" si="6"/>
        <v>-0.12159158634386537</v>
      </c>
      <c r="AL26">
        <f t="shared" ca="1" si="20"/>
        <v>-0.65923168887944139</v>
      </c>
      <c r="AM26">
        <f t="shared" ca="1" si="21"/>
        <v>-0.65923168887944139</v>
      </c>
      <c r="AN26" s="4" t="str">
        <f t="shared" ca="1" si="22"/>
        <v>ignore</v>
      </c>
    </row>
    <row r="27" spans="2:40" x14ac:dyDescent="0.25">
      <c r="D27" s="9"/>
      <c r="F27" s="4"/>
      <c r="H27" s="4"/>
      <c r="J27" s="9"/>
      <c r="L27" s="4"/>
      <c r="O27" s="4"/>
      <c r="P27" s="4"/>
      <c r="Q27" s="4"/>
      <c r="R27" s="4"/>
      <c r="S27" s="4"/>
      <c r="AJ27" s="4"/>
      <c r="AN27" s="4"/>
    </row>
    <row r="28" spans="2:40" ht="13" thickBot="1" x14ac:dyDescent="0.3"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8"/>
      <c r="P28" s="8"/>
      <c r="Q28" s="8"/>
      <c r="R28" s="8"/>
      <c r="S28" s="8"/>
      <c r="AJ28" s="4"/>
      <c r="AN28" s="4"/>
    </row>
    <row r="29" spans="2:40" x14ac:dyDescent="0.25">
      <c r="D29" s="9"/>
      <c r="F29" s="4"/>
      <c r="H29" s="4"/>
      <c r="J29" s="9"/>
      <c r="L29" s="4"/>
      <c r="O29" s="4"/>
      <c r="P29" s="4"/>
      <c r="Q29" s="4"/>
      <c r="R29" s="4"/>
      <c r="S29" s="4"/>
      <c r="AJ29" s="4"/>
      <c r="AN29" s="4"/>
    </row>
    <row r="30" spans="2:40" x14ac:dyDescent="0.25">
      <c r="B30">
        <v>0</v>
      </c>
      <c r="D30" s="9">
        <f t="shared" ca="1" si="0"/>
        <v>0</v>
      </c>
      <c r="F30" s="4">
        <f t="shared" ca="1" si="1"/>
        <v>34.069047750008352</v>
      </c>
      <c r="H30" s="4">
        <f t="shared" ca="1" si="2"/>
        <v>0.35915225913325388</v>
      </c>
      <c r="J30" s="9">
        <f ca="1">IF(ISNUMBER(F30),IF( AND( ( (F30*(F30+2*$U$8)*AB30*AB30) &gt; ($E$5*($E$5+2*$U$5)) ), ( B30&lt;90 ) ), 180-AJ30, AJ30)," ")</f>
        <v>0</v>
      </c>
      <c r="L30" s="4">
        <f t="shared" ca="1" si="3"/>
        <v>490.08230939999163</v>
      </c>
      <c r="N30" t="str">
        <f ca="1">IF(ISNUMBER(P30),B30," ")</f>
        <v xml:space="preserve"> </v>
      </c>
      <c r="O30" s="9" t="str">
        <f ca="1">IF(ISNUMBER(P30), IF( ABS(AM30-1)&lt;0.000001,0, IF(ABS(AM30+1)&lt;0.000001,180,ROUND(DEGREES(ACOS(AM30)),3)))," ")</f>
        <v xml:space="preserve"> </v>
      </c>
      <c r="P30" s="4" t="str">
        <f ca="1">IF(AK30&gt;0.0000001,$U$8*((1/SQRT(1-AK30*AK30))-1),"none")</f>
        <v>none</v>
      </c>
      <c r="Q30" s="4" t="str">
        <f ca="1">IF(ISNUMBER(P30),ABS($Z$15*(1+AC30/AK30)/(1+$V$15*$Z$15*AM30)/AK30)," ")</f>
        <v xml:space="preserve"> </v>
      </c>
      <c r="R30" s="9" t="str">
        <f ca="1">IF(ISNUMBER(P30),IF( AND( ( (P30*(P30+2*$U$8)*AB30*AB30) &gt; ($E$5*($E$5+2*$U$5)) ), ( B30&lt;90 ) ), 180-AN30, AN30)," ")</f>
        <v xml:space="preserve"> </v>
      </c>
      <c r="S30" s="4" t="str">
        <f ca="1">IF(ISNUMBER(P30),$E$5+$O$10-P30," ")</f>
        <v xml:space="preserve"> </v>
      </c>
      <c r="AB30">
        <f>COS(RADIANS(B30))</f>
        <v>1</v>
      </c>
      <c r="AC30">
        <f t="shared" ref="AC30:AC93" ca="1" si="23">-$V$15*AB30</f>
        <v>-0.10599974416953571</v>
      </c>
      <c r="AD30">
        <f t="shared" ref="AD30:AD93" ca="1" si="24">$AA$15+AC30*AC30</f>
        <v>1.0262423216053842</v>
      </c>
      <c r="AF30">
        <f ca="1">AC30*AC30-AD30*$AE$15</f>
        <v>2.6636123746344914E-2</v>
      </c>
      <c r="AG30">
        <f t="shared" ca="1" si="5"/>
        <v>0.26232158787610782</v>
      </c>
      <c r="AH30">
        <f ca="1">(AG30*AB30-$V$15)/((1-$V$15*AG30*AB30)*$Z$15)</f>
        <v>1.0000000000000004</v>
      </c>
      <c r="AI30">
        <f t="shared" ref="AI30:AI93" ca="1" si="25">IF(ABS(AH30)&lt;=1,AH30,IF(ABS(AH30)&lt;=1.00001,1*SIGN(AH30),0))</f>
        <v>1.0000000000000004</v>
      </c>
      <c r="AJ30" s="4">
        <f ca="1">DEGREES(ASIN( SQRT( (F30*(F30+2*$U$8)) / (L30*(L30+2*$U$10)) ) * SIN(RADIANS(B30))  ))</f>
        <v>0</v>
      </c>
      <c r="AK30">
        <f t="shared" ca="1" si="6"/>
        <v>-5.5743196129961779E-2</v>
      </c>
      <c r="AL30">
        <f ca="1">(AK30*AB30-$V$15)/((1-$V$15*AK30*AB30)*$Z$15)</f>
        <v>-1.0000000000000002</v>
      </c>
      <c r="AM30">
        <f t="shared" ref="AM30:AM93" ca="1" si="26">IF(ABS(AL30)&lt;=1,AL30,IF(ABS(AL30)&lt;=1.00001,1*SIGN(AL30),0))</f>
        <v>-1.0000000000000002</v>
      </c>
      <c r="AN30" s="4" t="str">
        <f ca="1">IF(ISNUMBER(P30),DEGREES(ASIN( SQRT( (P30*(P30+2*$U$8)) / (S30*(S30+2*$U$10)) ) * SIN(RADIANS(B30)) ) ),"ignore")</f>
        <v>ignore</v>
      </c>
    </row>
    <row r="31" spans="2:40" x14ac:dyDescent="0.25">
      <c r="B31">
        <v>1</v>
      </c>
      <c r="D31" s="9">
        <f t="shared" ca="1" si="0"/>
        <v>1.669</v>
      </c>
      <c r="F31" s="4">
        <f t="shared" ca="1" si="1"/>
        <v>34.062134433932776</v>
      </c>
      <c r="H31" s="4">
        <f t="shared" ca="1" si="2"/>
        <v>0.35920302796637765</v>
      </c>
      <c r="J31" s="9">
        <f t="shared" ref="J31:J94" ca="1" si="27">IF(ISNUMBER(F31),IF( AND( ( (F31*(F31+2*$U$8)*AB31*AB31) &gt; ($E$5*($E$5+2*$U$5)) ), ( B31&lt;90 ) ), 180-AJ31, AJ31)," ")</f>
        <v>2.722794892969263E-2</v>
      </c>
      <c r="L31" s="4">
        <f t="shared" ca="1" si="3"/>
        <v>490.08922271606718</v>
      </c>
      <c r="N31" t="str">
        <f t="shared" ref="N31:N94" ca="1" si="28">IF(ISNUMBER(P31),B31," ")</f>
        <v xml:space="preserve"> </v>
      </c>
      <c r="O31" s="9" t="str">
        <f t="shared" ref="O31:O94" ca="1" si="29">IF(ISNUMBER(P31), IF( ABS(AM31-1)&lt;0.000001,0, IF(ABS(AM31+1)&lt;0.000001,180,ROUND(DEGREES(ACOS(AM31)),3)))," ")</f>
        <v xml:space="preserve"> </v>
      </c>
      <c r="P31" s="4" t="str">
        <f t="shared" ref="P31:P94" ca="1" si="30">IF(AK31&gt;0.0000001,$U$8*((1/SQRT(1-AK31*AK31))-1),"none")</f>
        <v>none</v>
      </c>
      <c r="Q31" s="4" t="str">
        <f t="shared" ref="Q31:Q94" ca="1" si="31">IF(ISNUMBER(P31),ABS($Z$15*(1+AC31/AK31)/(1+$V$15*$Z$15*AM31)/AK31)," ")</f>
        <v xml:space="preserve"> </v>
      </c>
      <c r="R31" s="9" t="str">
        <f t="shared" ref="R31:R94" ca="1" si="32">IF(ISNUMBER(P31),IF( AND( ( (P31*(P31+2*$U$8)*AB31*AB31) &gt; ($E$5*($E$5+2*$U$5)) ), ( B31&lt;90 ) ), 180-AN31, AN31)," ")</f>
        <v xml:space="preserve"> </v>
      </c>
      <c r="S31" s="4" t="str">
        <f t="shared" ref="S31:S94" ca="1" si="33">IF(ISNUMBER(P31),$E$5+$O$10-P31," ")</f>
        <v xml:space="preserve"> </v>
      </c>
      <c r="AB31">
        <f t="shared" ref="AB31:AB94" si="34">COS(RADIANS(B31))</f>
        <v>0.99984769515639127</v>
      </c>
      <c r="AC31">
        <f t="shared" ca="1" si="23"/>
        <v>-0.1059835998950774</v>
      </c>
      <c r="AD31">
        <f t="shared" ca="1" si="24"/>
        <v>1.0262388992880971</v>
      </c>
      <c r="AF31">
        <f t="shared" ref="AF31:AF94" ca="1" si="35">AC31*AC31-AD31*$AE$15</f>
        <v>2.6632650072478288E-2</v>
      </c>
      <c r="AG31">
        <f t="shared" ca="1" si="5"/>
        <v>0.26229636092301117</v>
      </c>
      <c r="AH31">
        <f t="shared" ref="AH31:AH94" ca="1" si="36">(AG31*AB31-$V$15)/((1-$V$15*AG31*AB31)*$Z$15)</f>
        <v>0.99957596234893376</v>
      </c>
      <c r="AI31">
        <f t="shared" ca="1" si="25"/>
        <v>0.99957596234893376</v>
      </c>
      <c r="AJ31" s="4">
        <f t="shared" ref="AJ31:AJ94" ca="1" si="37">DEGREES(ASIN( SQRT( (F31*(F31+2*$U$8)) / (L31*(L31+2*$U$10)) ) * SIN(RADIANS(B31))  ))</f>
        <v>2.722794892969263E-2</v>
      </c>
      <c r="AK31">
        <f t="shared" ca="1" si="6"/>
        <v>-5.5748743270633512E-2</v>
      </c>
      <c r="AL31">
        <f t="shared" ref="AL31:AL94" ca="1" si="38">(AK31*AB31-$V$15)/((1-$V$15*AK31*AB31)*$Z$15)</f>
        <v>-0.99998211055115971</v>
      </c>
      <c r="AM31">
        <f t="shared" ca="1" si="26"/>
        <v>-0.99998211055115971</v>
      </c>
      <c r="AN31" s="4" t="str">
        <f t="shared" ref="AN31:AN94" ca="1" si="39">IF(ISNUMBER(P31),DEGREES(ASIN( SQRT( (P31*(P31+2*$U$8)) / (S31*(S31+2*$U$10)) ) * SIN(RADIANS(B31)) ) ),"ignore")</f>
        <v>ignore</v>
      </c>
    </row>
    <row r="32" spans="2:40" x14ac:dyDescent="0.25">
      <c r="B32">
        <v>2</v>
      </c>
      <c r="D32" s="9">
        <f t="shared" ca="1" si="0"/>
        <v>3.3370000000000002</v>
      </c>
      <c r="F32" s="4">
        <f t="shared" ca="1" si="1"/>
        <v>34.04140245328707</v>
      </c>
      <c r="H32" s="4">
        <f t="shared" ca="1" si="2"/>
        <v>0.35935539101351971</v>
      </c>
      <c r="J32" s="9">
        <f t="shared" ca="1" si="27"/>
        <v>5.4429588216103483E-2</v>
      </c>
      <c r="L32" s="4">
        <f t="shared" ca="1" si="3"/>
        <v>490.10995469671292</v>
      </c>
      <c r="N32" t="str">
        <f t="shared" ca="1" si="28"/>
        <v xml:space="preserve"> </v>
      </c>
      <c r="O32" s="9" t="str">
        <f t="shared" ca="1" si="29"/>
        <v xml:space="preserve"> </v>
      </c>
      <c r="P32" s="4" t="str">
        <f t="shared" ca="1" si="30"/>
        <v>none</v>
      </c>
      <c r="Q32" s="4" t="str">
        <f t="shared" ca="1" si="31"/>
        <v xml:space="preserve"> </v>
      </c>
      <c r="R32" s="9" t="str">
        <f t="shared" ca="1" si="32"/>
        <v xml:space="preserve"> </v>
      </c>
      <c r="S32" s="4" t="str">
        <f t="shared" ca="1" si="33"/>
        <v xml:space="preserve"> </v>
      </c>
      <c r="AB32">
        <f t="shared" si="34"/>
        <v>0.99939082701909576</v>
      </c>
      <c r="AC32">
        <f t="shared" ca="1" si="23"/>
        <v>-0.10593517198940487</v>
      </c>
      <c r="AD32">
        <f t="shared" ca="1" si="24"/>
        <v>1.026228636505802</v>
      </c>
      <c r="AF32">
        <f t="shared" ca="1" si="35"/>
        <v>2.6622233283014926E-2</v>
      </c>
      <c r="AG32">
        <f t="shared" ca="1" si="5"/>
        <v>0.26222069135990816</v>
      </c>
      <c r="AH32">
        <f t="shared" ca="1" si="36"/>
        <v>0.99830433809814423</v>
      </c>
      <c r="AI32">
        <f t="shared" ca="1" si="25"/>
        <v>0.99830433809814423</v>
      </c>
      <c r="AJ32" s="4">
        <f t="shared" ca="1" si="37"/>
        <v>5.4429588216103483E-2</v>
      </c>
      <c r="AK32">
        <f t="shared" ca="1" si="6"/>
        <v>-5.576538847515778E-2</v>
      </c>
      <c r="AL32">
        <f t="shared" ca="1" si="38"/>
        <v>-0.99992841922108766</v>
      </c>
      <c r="AM32">
        <f t="shared" ca="1" si="26"/>
        <v>-0.99992841922108766</v>
      </c>
      <c r="AN32" s="4" t="str">
        <f t="shared" ca="1" si="39"/>
        <v>ignore</v>
      </c>
    </row>
    <row r="33" spans="2:40" x14ac:dyDescent="0.25">
      <c r="B33">
        <v>3</v>
      </c>
      <c r="D33" s="9">
        <f t="shared" ca="1" si="0"/>
        <v>5.0049999999999999</v>
      </c>
      <c r="F33" s="4">
        <f t="shared" ca="1" si="1"/>
        <v>34.006875698529299</v>
      </c>
      <c r="H33" s="4">
        <f t="shared" ca="1" si="2"/>
        <v>0.35960951804557145</v>
      </c>
      <c r="J33" s="9">
        <f t="shared" ca="1" si="27"/>
        <v>8.1578650004432332E-2</v>
      </c>
      <c r="L33" s="4">
        <f t="shared" ca="1" si="3"/>
        <v>490.14448145147065</v>
      </c>
      <c r="N33" t="str">
        <f t="shared" ca="1" si="28"/>
        <v xml:space="preserve"> </v>
      </c>
      <c r="O33" s="9" t="str">
        <f t="shared" ca="1" si="29"/>
        <v xml:space="preserve"> </v>
      </c>
      <c r="P33" s="4" t="str">
        <f t="shared" ca="1" si="30"/>
        <v>none</v>
      </c>
      <c r="Q33" s="4" t="str">
        <f t="shared" ca="1" si="31"/>
        <v xml:space="preserve"> </v>
      </c>
      <c r="R33" s="9" t="str">
        <f t="shared" ca="1" si="32"/>
        <v xml:space="preserve"> </v>
      </c>
      <c r="S33" s="4" t="str">
        <f t="shared" ca="1" si="33"/>
        <v xml:space="preserve"> </v>
      </c>
      <c r="AB33">
        <f t="shared" si="34"/>
        <v>0.99862953475457383</v>
      </c>
      <c r="AC33">
        <f t="shared" ca="1" si="23"/>
        <v>-0.1058544752041273</v>
      </c>
      <c r="AD33">
        <f t="shared" ca="1" si="24"/>
        <v>1.0262115457621184</v>
      </c>
      <c r="AF33">
        <f t="shared" ca="1" si="35"/>
        <v>2.6604886069208213E-2</v>
      </c>
      <c r="AG33">
        <f t="shared" ca="1" si="5"/>
        <v>0.26209461308078402</v>
      </c>
      <c r="AH33">
        <f t="shared" ca="1" si="36"/>
        <v>0.99618659260139919</v>
      </c>
      <c r="AI33">
        <f t="shared" ca="1" si="25"/>
        <v>0.99618659260139919</v>
      </c>
      <c r="AJ33" s="4">
        <f t="shared" ca="1" si="37"/>
        <v>8.1578650004432332E-2</v>
      </c>
      <c r="AK33">
        <f t="shared" ca="1" si="6"/>
        <v>-5.5793143093883363E-2</v>
      </c>
      <c r="AL33">
        <f t="shared" ca="1" si="38"/>
        <v>-0.99983885701295794</v>
      </c>
      <c r="AM33">
        <f t="shared" ca="1" si="26"/>
        <v>-0.99983885701295794</v>
      </c>
      <c r="AN33" s="4" t="str">
        <f t="shared" ca="1" si="39"/>
        <v>ignore</v>
      </c>
    </row>
    <row r="34" spans="2:40" x14ac:dyDescent="0.25">
      <c r="B34">
        <v>4</v>
      </c>
      <c r="D34" s="9">
        <f t="shared" ca="1" si="0"/>
        <v>6.673</v>
      </c>
      <c r="F34" s="4">
        <f t="shared" ca="1" si="1"/>
        <v>33.958593946162736</v>
      </c>
      <c r="H34" s="4">
        <f t="shared" ca="1" si="2"/>
        <v>0.35996569243965515</v>
      </c>
      <c r="J34" s="9">
        <f t="shared" ca="1" si="27"/>
        <v>0.10864894992840045</v>
      </c>
      <c r="L34" s="4">
        <f t="shared" ca="1" si="3"/>
        <v>490.19276320383722</v>
      </c>
      <c r="N34" t="str">
        <f t="shared" ca="1" si="28"/>
        <v xml:space="preserve"> </v>
      </c>
      <c r="O34" s="9" t="str">
        <f t="shared" ca="1" si="29"/>
        <v xml:space="preserve"> </v>
      </c>
      <c r="P34" s="4" t="str">
        <f t="shared" ca="1" si="30"/>
        <v>none</v>
      </c>
      <c r="Q34" s="4" t="str">
        <f t="shared" ca="1" si="31"/>
        <v xml:space="preserve"> </v>
      </c>
      <c r="R34" s="9" t="str">
        <f t="shared" ca="1" si="32"/>
        <v xml:space="preserve"> </v>
      </c>
      <c r="S34" s="4" t="str">
        <f t="shared" ca="1" si="33"/>
        <v xml:space="preserve"> </v>
      </c>
      <c r="AB34">
        <f t="shared" si="34"/>
        <v>0.9975640502598242</v>
      </c>
      <c r="AC34">
        <f t="shared" ca="1" si="23"/>
        <v>-0.10574153412026722</v>
      </c>
      <c r="AD34">
        <f t="shared" ca="1" si="24"/>
        <v>1.0261876478794849</v>
      </c>
      <c r="AF34">
        <f t="shared" ca="1" si="35"/>
        <v>2.6580629565966039E-2</v>
      </c>
      <c r="AG34">
        <f t="shared" ca="1" si="5"/>
        <v>0.26191818259367672</v>
      </c>
      <c r="AH34">
        <f t="shared" ca="1" si="36"/>
        <v>0.99322516560466001</v>
      </c>
      <c r="AI34">
        <f t="shared" ca="1" si="25"/>
        <v>0.99322516560466001</v>
      </c>
      <c r="AJ34" s="4">
        <f t="shared" ca="1" si="37"/>
        <v>0.10864894992840045</v>
      </c>
      <c r="AK34">
        <f t="shared" ca="1" si="6"/>
        <v>-5.5832026053454033E-2</v>
      </c>
      <c r="AL34">
        <f t="shared" ca="1" si="38"/>
        <v>-0.99971330877805775</v>
      </c>
      <c r="AM34">
        <f t="shared" ca="1" si="26"/>
        <v>-0.99971330877805775</v>
      </c>
      <c r="AN34" s="4" t="str">
        <f t="shared" ca="1" si="39"/>
        <v>ignore</v>
      </c>
    </row>
    <row r="35" spans="2:40" x14ac:dyDescent="0.25">
      <c r="B35">
        <v>5</v>
      </c>
      <c r="D35" s="9">
        <f t="shared" ca="1" si="0"/>
        <v>8.3409999999999993</v>
      </c>
      <c r="F35" s="4">
        <f t="shared" ca="1" si="1"/>
        <v>33.896612797413468</v>
      </c>
      <c r="H35" s="4">
        <f t="shared" ca="1" si="2"/>
        <v>0.36042431181889972</v>
      </c>
      <c r="J35" s="9">
        <f t="shared" ca="1" si="27"/>
        <v>0.13561442863371201</v>
      </c>
      <c r="L35" s="4">
        <f t="shared" ca="1" si="3"/>
        <v>490.2547443525865</v>
      </c>
      <c r="N35" t="str">
        <f t="shared" ca="1" si="28"/>
        <v xml:space="preserve"> </v>
      </c>
      <c r="O35" s="9" t="str">
        <f t="shared" ca="1" si="29"/>
        <v xml:space="preserve"> </v>
      </c>
      <c r="P35" s="4" t="str">
        <f t="shared" ca="1" si="30"/>
        <v>none</v>
      </c>
      <c r="Q35" s="4" t="str">
        <f t="shared" ca="1" si="31"/>
        <v xml:space="preserve"> </v>
      </c>
      <c r="R35" s="9" t="str">
        <f t="shared" ca="1" si="32"/>
        <v xml:space="preserve"> </v>
      </c>
      <c r="S35" s="4" t="str">
        <f t="shared" ca="1" si="33"/>
        <v xml:space="preserve"> </v>
      </c>
      <c r="AB35">
        <f t="shared" si="34"/>
        <v>0.99619469809174555</v>
      </c>
      <c r="AC35">
        <f t="shared" ca="1" si="23"/>
        <v>-0.1055963831407729</v>
      </c>
      <c r="AD35">
        <f t="shared" ca="1" si="24"/>
        <v>1.0261569719737902</v>
      </c>
      <c r="AF35">
        <f t="shared" ca="1" si="35"/>
        <v>2.6549493326101178E-2</v>
      </c>
      <c r="AG35">
        <f t="shared" ca="1" si="5"/>
        <v>0.26169147904769213</v>
      </c>
      <c r="AH35">
        <f t="shared" ca="1" si="36"/>
        <v>0.98942346748482013</v>
      </c>
      <c r="AI35">
        <f t="shared" ca="1" si="25"/>
        <v>0.98942346748482013</v>
      </c>
      <c r="AJ35" s="4">
        <f t="shared" ca="1" si="37"/>
        <v>0.13561442863371201</v>
      </c>
      <c r="AK35">
        <f t="shared" ca="1" si="6"/>
        <v>-5.5882063870868671E-2</v>
      </c>
      <c r="AL35">
        <f t="shared" ca="1" si="38"/>
        <v>-0.99955161298449324</v>
      </c>
      <c r="AM35">
        <f t="shared" ca="1" si="26"/>
        <v>-0.99955161298449324</v>
      </c>
      <c r="AN35" s="4" t="str">
        <f t="shared" ca="1" si="39"/>
        <v>ignore</v>
      </c>
    </row>
    <row r="36" spans="2:40" x14ac:dyDescent="0.25">
      <c r="B36">
        <v>6</v>
      </c>
      <c r="D36" s="9">
        <f t="shared" ca="1" si="0"/>
        <v>10.007</v>
      </c>
      <c r="F36" s="4">
        <f t="shared" ca="1" si="1"/>
        <v>33.821003592517918</v>
      </c>
      <c r="H36" s="4">
        <f t="shared" ca="1" si="2"/>
        <v>0.36098588895076511</v>
      </c>
      <c r="J36" s="9">
        <f t="shared" ca="1" si="27"/>
        <v>0.1624491930374119</v>
      </c>
      <c r="L36" s="4">
        <f t="shared" ca="1" si="3"/>
        <v>490.33035355748206</v>
      </c>
      <c r="N36" t="str">
        <f t="shared" ca="1" si="28"/>
        <v xml:space="preserve"> </v>
      </c>
      <c r="O36" s="9" t="str">
        <f t="shared" ca="1" si="29"/>
        <v xml:space="preserve"> </v>
      </c>
      <c r="P36" s="4" t="str">
        <f t="shared" ca="1" si="30"/>
        <v>none</v>
      </c>
      <c r="Q36" s="4" t="str">
        <f t="shared" ca="1" si="31"/>
        <v xml:space="preserve"> </v>
      </c>
      <c r="R36" s="9" t="str">
        <f t="shared" ca="1" si="32"/>
        <v xml:space="preserve"> </v>
      </c>
      <c r="S36" s="4" t="str">
        <f t="shared" ca="1" si="33"/>
        <v xml:space="preserve"> </v>
      </c>
      <c r="AB36">
        <f t="shared" si="34"/>
        <v>0.99452189536827329</v>
      </c>
      <c r="AC36">
        <f t="shared" ca="1" si="23"/>
        <v>-0.10541906648003874</v>
      </c>
      <c r="AD36">
        <f t="shared" ca="1" si="24"/>
        <v>1.0261195554189</v>
      </c>
      <c r="AF36">
        <f t="shared" ca="1" si="35"/>
        <v>2.6511515284325729E-2</v>
      </c>
      <c r="AG36">
        <f t="shared" ca="1" si="5"/>
        <v>0.26141460427067059</v>
      </c>
      <c r="AH36">
        <f t="shared" ca="1" si="36"/>
        <v>0.98478587399237594</v>
      </c>
      <c r="AI36">
        <f t="shared" ca="1" si="25"/>
        <v>0.98478587399237594</v>
      </c>
      <c r="AJ36" s="4">
        <f t="shared" ca="1" si="37"/>
        <v>0.1624491930374119</v>
      </c>
      <c r="AK36">
        <f t="shared" ca="1" si="6"/>
        <v>-5.5943290673099048E-2</v>
      </c>
      <c r="AL36">
        <f t="shared" ca="1" si="38"/>
        <v>-0.9993535613928074</v>
      </c>
      <c r="AM36">
        <f t="shared" ca="1" si="26"/>
        <v>-0.9993535613928074</v>
      </c>
      <c r="AN36" s="4" t="str">
        <f t="shared" ca="1" si="39"/>
        <v>ignore</v>
      </c>
    </row>
    <row r="37" spans="2:40" x14ac:dyDescent="0.25">
      <c r="B37">
        <v>7</v>
      </c>
      <c r="D37" s="9">
        <f t="shared" ca="1" si="0"/>
        <v>11.673</v>
      </c>
      <c r="F37" s="4">
        <f t="shared" ca="1" si="1"/>
        <v>33.731853300755326</v>
      </c>
      <c r="H37" s="4">
        <f t="shared" ca="1" si="2"/>
        <v>0.3616510529065648</v>
      </c>
      <c r="J37" s="9">
        <f t="shared" ca="1" si="27"/>
        <v>0.18912755723651883</v>
      </c>
      <c r="L37" s="4">
        <f t="shared" ca="1" si="3"/>
        <v>490.41950384924462</v>
      </c>
      <c r="N37" t="str">
        <f t="shared" ca="1" si="28"/>
        <v xml:space="preserve"> </v>
      </c>
      <c r="O37" s="9" t="str">
        <f t="shared" ca="1" si="29"/>
        <v xml:space="preserve"> </v>
      </c>
      <c r="P37" s="4" t="str">
        <f t="shared" ca="1" si="30"/>
        <v>none</v>
      </c>
      <c r="Q37" s="4" t="str">
        <f t="shared" ca="1" si="31"/>
        <v xml:space="preserve"> </v>
      </c>
      <c r="R37" s="9" t="str">
        <f t="shared" ca="1" si="32"/>
        <v xml:space="preserve"> </v>
      </c>
      <c r="S37" s="4" t="str">
        <f t="shared" ca="1" si="33"/>
        <v xml:space="preserve"> </v>
      </c>
      <c r="AB37">
        <f t="shared" si="34"/>
        <v>0.99254615164132198</v>
      </c>
      <c r="AC37">
        <f t="shared" ca="1" si="23"/>
        <v>-0.10520963815043732</v>
      </c>
      <c r="AD37">
        <f t="shared" ca="1" si="24"/>
        <v>1.0260754438011233</v>
      </c>
      <c r="AF37">
        <f t="shared" ca="1" si="35"/>
        <v>2.6466741711033526E-2</v>
      </c>
      <c r="AG37">
        <f t="shared" ca="1" si="5"/>
        <v>0.26108768281734773</v>
      </c>
      <c r="AH37">
        <f t="shared" ca="1" si="36"/>
        <v>0.97931771950642688</v>
      </c>
      <c r="AI37">
        <f t="shared" ca="1" si="25"/>
        <v>0.97931771950642688</v>
      </c>
      <c r="AJ37" s="4">
        <f t="shared" ca="1" si="37"/>
        <v>0.18912755723651883</v>
      </c>
      <c r="AK37">
        <f t="shared" ca="1" si="6"/>
        <v>-5.601574822219655E-2</v>
      </c>
      <c r="AL37">
        <f t="shared" ca="1" si="38"/>
        <v>-0.99911889863792869</v>
      </c>
      <c r="AM37">
        <f t="shared" ca="1" si="26"/>
        <v>-0.99911889863792869</v>
      </c>
      <c r="AN37" s="4" t="str">
        <f t="shared" ca="1" si="39"/>
        <v>ignore</v>
      </c>
    </row>
    <row r="38" spans="2:40" x14ac:dyDescent="0.25">
      <c r="B38">
        <v>8</v>
      </c>
      <c r="D38" s="9">
        <f t="shared" ca="1" si="0"/>
        <v>13.337999999999999</v>
      </c>
      <c r="F38" s="4">
        <f t="shared" ca="1" si="1"/>
        <v>33.62926438640077</v>
      </c>
      <c r="H38" s="4">
        <f t="shared" ca="1" si="2"/>
        <v>0.36242055048559402</v>
      </c>
      <c r="J38" s="9">
        <f t="shared" ca="1" si="27"/>
        <v>0.2156240829805145</v>
      </c>
      <c r="L38" s="4">
        <f t="shared" ca="1" si="3"/>
        <v>490.52209276359918</v>
      </c>
      <c r="N38" t="str">
        <f t="shared" ca="1" si="28"/>
        <v xml:space="preserve"> </v>
      </c>
      <c r="O38" s="9" t="str">
        <f t="shared" ca="1" si="29"/>
        <v xml:space="preserve"> </v>
      </c>
      <c r="P38" s="4" t="str">
        <f t="shared" ca="1" si="30"/>
        <v>none</v>
      </c>
      <c r="Q38" s="4" t="str">
        <f t="shared" ca="1" si="31"/>
        <v xml:space="preserve"> </v>
      </c>
      <c r="R38" s="9" t="str">
        <f t="shared" ca="1" si="32"/>
        <v xml:space="preserve"> </v>
      </c>
      <c r="S38" s="4" t="str">
        <f t="shared" ca="1" si="33"/>
        <v xml:space="preserve"> </v>
      </c>
      <c r="AB38">
        <f t="shared" si="34"/>
        <v>0.99026806874157036</v>
      </c>
      <c r="AC38">
        <f t="shared" ca="1" si="23"/>
        <v>-0.10496816194586667</v>
      </c>
      <c r="AD38">
        <f t="shared" ca="1" si="24"/>
        <v>1.026024690863671</v>
      </c>
      <c r="AF38">
        <f t="shared" ca="1" si="35"/>
        <v>2.6415227155926799E-2</v>
      </c>
      <c r="AG38">
        <f t="shared" ca="1" si="5"/>
        <v>0.26071086202780891</v>
      </c>
      <c r="AH38">
        <f t="shared" ca="1" si="36"/>
        <v>0.97302528881276829</v>
      </c>
      <c r="AI38">
        <f t="shared" ca="1" si="25"/>
        <v>0.97302528881276829</v>
      </c>
      <c r="AJ38" s="4">
        <f t="shared" ca="1" si="37"/>
        <v>0.2156240829805145</v>
      </c>
      <c r="AK38">
        <f t="shared" ca="1" si="6"/>
        <v>-5.6099485945800172E-2</v>
      </c>
      <c r="AL38">
        <f t="shared" ca="1" si="38"/>
        <v>-0.99884732171672763</v>
      </c>
      <c r="AM38">
        <f t="shared" ca="1" si="26"/>
        <v>-0.99884732171672763</v>
      </c>
      <c r="AN38" s="4" t="str">
        <f t="shared" ca="1" si="39"/>
        <v>ignore</v>
      </c>
    </row>
    <row r="39" spans="2:40" x14ac:dyDescent="0.25">
      <c r="B39">
        <v>9</v>
      </c>
      <c r="D39" s="9">
        <f t="shared" ca="1" si="0"/>
        <v>15.002000000000001</v>
      </c>
      <c r="F39" s="4">
        <f t="shared" ca="1" si="1"/>
        <v>33.513354650814648</v>
      </c>
      <c r="H39" s="4">
        <f t="shared" ca="1" si="2"/>
        <v>0.36329524790804668</v>
      </c>
      <c r="J39" s="9">
        <f t="shared" ca="1" si="27"/>
        <v>0.24191361962376262</v>
      </c>
      <c r="L39" s="4">
        <f t="shared" ca="1" si="3"/>
        <v>490.63800249918529</v>
      </c>
      <c r="N39" t="str">
        <f t="shared" ca="1" si="28"/>
        <v xml:space="preserve"> </v>
      </c>
      <c r="O39" s="9" t="str">
        <f t="shared" ca="1" si="29"/>
        <v xml:space="preserve"> </v>
      </c>
      <c r="P39" s="4" t="str">
        <f t="shared" ca="1" si="30"/>
        <v>none</v>
      </c>
      <c r="Q39" s="4" t="str">
        <f t="shared" ca="1" si="31"/>
        <v xml:space="preserve"> </v>
      </c>
      <c r="R39" s="9" t="str">
        <f t="shared" ca="1" si="32"/>
        <v xml:space="preserve"> </v>
      </c>
      <c r="S39" s="4" t="str">
        <f t="shared" ca="1" si="33"/>
        <v xml:space="preserve"> </v>
      </c>
      <c r="AB39">
        <f t="shared" si="34"/>
        <v>0.98768834059513777</v>
      </c>
      <c r="AC39">
        <f t="shared" ca="1" si="23"/>
        <v>-0.10469471142231786</v>
      </c>
      <c r="AD39">
        <f t="shared" ca="1" si="24"/>
        <v>1.0259673584411797</v>
      </c>
      <c r="AF39">
        <f t="shared" ca="1" si="35"/>
        <v>2.6357034381555719E-2</v>
      </c>
      <c r="AG39">
        <f t="shared" ca="1" si="5"/>
        <v>0.26028431209598718</v>
      </c>
      <c r="AH39">
        <f t="shared" ca="1" si="36"/>
        <v>0.96591580741815952</v>
      </c>
      <c r="AI39">
        <f t="shared" ca="1" si="25"/>
        <v>0.96591580741815952</v>
      </c>
      <c r="AJ39" s="4">
        <f t="shared" ca="1" si="37"/>
        <v>0.24191361962376262</v>
      </c>
      <c r="AK39">
        <f t="shared" ca="1" si="6"/>
        <v>-5.6194560972934932E-2</v>
      </c>
      <c r="AL39">
        <f t="shared" ca="1" si="38"/>
        <v>-0.99853847938028484</v>
      </c>
      <c r="AM39">
        <f t="shared" ca="1" si="26"/>
        <v>-0.99853847938028484</v>
      </c>
      <c r="AN39" s="4" t="str">
        <f t="shared" ca="1" si="39"/>
        <v>ignore</v>
      </c>
    </row>
    <row r="40" spans="2:40" x14ac:dyDescent="0.25">
      <c r="B40">
        <v>10</v>
      </c>
      <c r="D40" s="9">
        <f t="shared" ca="1" si="0"/>
        <v>16.664999999999999</v>
      </c>
      <c r="F40" s="4">
        <f t="shared" ca="1" si="1"/>
        <v>33.384257050915217</v>
      </c>
      <c r="H40" s="4">
        <f t="shared" ca="1" si="2"/>
        <v>0.36427613278167487</v>
      </c>
      <c r="J40" s="9">
        <f t="shared" ca="1" si="27"/>
        <v>0.26797134347567414</v>
      </c>
      <c r="L40" s="4">
        <f t="shared" ca="1" si="3"/>
        <v>490.76710009908476</v>
      </c>
      <c r="N40" t="str">
        <f t="shared" ca="1" si="28"/>
        <v xml:space="preserve"> </v>
      </c>
      <c r="O40" s="9" t="str">
        <f t="shared" ca="1" si="29"/>
        <v xml:space="preserve"> </v>
      </c>
      <c r="P40" s="4" t="str">
        <f t="shared" ca="1" si="30"/>
        <v>none</v>
      </c>
      <c r="Q40" s="4" t="str">
        <f t="shared" ca="1" si="31"/>
        <v xml:space="preserve"> </v>
      </c>
      <c r="R40" s="9" t="str">
        <f t="shared" ca="1" si="32"/>
        <v xml:space="preserve"> </v>
      </c>
      <c r="S40" s="4" t="str">
        <f t="shared" ca="1" si="33"/>
        <v xml:space="preserve"> </v>
      </c>
      <c r="AB40">
        <f t="shared" si="34"/>
        <v>0.98480775301220802</v>
      </c>
      <c r="AC40">
        <f t="shared" ca="1" si="23"/>
        <v>-0.10438936987546936</v>
      </c>
      <c r="AD40">
        <f t="shared" ca="1" si="24"/>
        <v>1.0259035163843748</v>
      </c>
      <c r="AF40">
        <f t="shared" ca="1" si="35"/>
        <v>2.6292234286851957E-2</v>
      </c>
      <c r="AG40">
        <f t="shared" ca="1" si="5"/>
        <v>0.25980822614791199</v>
      </c>
      <c r="AH40">
        <f t="shared" ca="1" si="36"/>
        <v>0.95799743041615315</v>
      </c>
      <c r="AI40">
        <f t="shared" ca="1" si="25"/>
        <v>0.95799743041615315</v>
      </c>
      <c r="AJ40" s="4">
        <f t="shared" ca="1" si="37"/>
        <v>0.26797134347567414</v>
      </c>
      <c r="AK40">
        <f t="shared" ca="1" si="6"/>
        <v>-5.630103817496844E-2</v>
      </c>
      <c r="AL40">
        <f t="shared" ca="1" si="38"/>
        <v>-0.99819197142983895</v>
      </c>
      <c r="AM40">
        <f t="shared" ca="1" si="26"/>
        <v>-0.99819197142983895</v>
      </c>
      <c r="AN40" s="4" t="str">
        <f t="shared" ca="1" si="39"/>
        <v>ignore</v>
      </c>
    </row>
    <row r="41" spans="2:40" x14ac:dyDescent="0.25">
      <c r="B41">
        <v>11</v>
      </c>
      <c r="D41" s="9">
        <f t="shared" ca="1" si="0"/>
        <v>18.327000000000002</v>
      </c>
      <c r="F41" s="4">
        <f t="shared" ca="1" si="1"/>
        <v>33.242119494324989</v>
      </c>
      <c r="H41" s="4">
        <f t="shared" ca="1" si="2"/>
        <v>0.36536431634793848</v>
      </c>
      <c r="J41" s="9">
        <f t="shared" ca="1" si="27"/>
        <v>0.29377279646847609</v>
      </c>
      <c r="L41" s="4">
        <f t="shared" ca="1" si="3"/>
        <v>490.90923765567499</v>
      </c>
      <c r="N41" t="str">
        <f t="shared" ca="1" si="28"/>
        <v xml:space="preserve"> </v>
      </c>
      <c r="O41" s="9" t="str">
        <f t="shared" ca="1" si="29"/>
        <v xml:space="preserve"> </v>
      </c>
      <c r="P41" s="4" t="str">
        <f t="shared" ca="1" si="30"/>
        <v>none</v>
      </c>
      <c r="Q41" s="4" t="str">
        <f t="shared" ca="1" si="31"/>
        <v xml:space="preserve"> </v>
      </c>
      <c r="R41" s="9" t="str">
        <f t="shared" ca="1" si="32"/>
        <v xml:space="preserve"> </v>
      </c>
      <c r="S41" s="4" t="str">
        <f t="shared" ca="1" si="33"/>
        <v xml:space="preserve"> </v>
      </c>
      <c r="AB41">
        <f t="shared" si="34"/>
        <v>0.98162718344766398</v>
      </c>
      <c r="AC41">
        <f t="shared" ca="1" si="23"/>
        <v>-0.10405223031531428</v>
      </c>
      <c r="AD41">
        <f t="shared" ca="1" si="24"/>
        <v>1.0258332424749683</v>
      </c>
      <c r="AF41">
        <f t="shared" ca="1" si="35"/>
        <v>2.6220905820749221E-2</v>
      </c>
      <c r="AG41">
        <f t="shared" ca="1" si="5"/>
        <v>0.2592828203293624</v>
      </c>
      <c r="AH41">
        <f t="shared" ca="1" si="36"/>
        <v>0.9492792299221029</v>
      </c>
      <c r="AI41">
        <f t="shared" ca="1" si="25"/>
        <v>0.9492792299221029</v>
      </c>
      <c r="AJ41" s="4">
        <f t="shared" ca="1" si="37"/>
        <v>0.29377279646847609</v>
      </c>
      <c r="AK41">
        <f t="shared" ca="1" si="6"/>
        <v>-5.6418990211567627E-2</v>
      </c>
      <c r="AL41">
        <f t="shared" ca="1" si="38"/>
        <v>-0.99780734791522152</v>
      </c>
      <c r="AM41">
        <f t="shared" ca="1" si="26"/>
        <v>-0.99780734791522152</v>
      </c>
      <c r="AN41" s="4" t="str">
        <f t="shared" ca="1" si="39"/>
        <v>ignore</v>
      </c>
    </row>
    <row r="42" spans="2:40" x14ac:dyDescent="0.25">
      <c r="B42">
        <v>12</v>
      </c>
      <c r="D42" s="9">
        <f t="shared" ca="1" si="0"/>
        <v>19.986999999999998</v>
      </c>
      <c r="F42" s="4">
        <f t="shared" ca="1" si="1"/>
        <v>33.087104611513041</v>
      </c>
      <c r="H42" s="4">
        <f t="shared" ca="1" si="2"/>
        <v>0.36656103601417511</v>
      </c>
      <c r="J42" s="9">
        <f t="shared" ca="1" si="27"/>
        <v>0.31929392406469798</v>
      </c>
      <c r="L42" s="4">
        <f t="shared" ca="1" si="3"/>
        <v>491.06425253848693</v>
      </c>
      <c r="N42" t="str">
        <f t="shared" ca="1" si="28"/>
        <v xml:space="preserve"> </v>
      </c>
      <c r="O42" s="9" t="str">
        <f t="shared" ca="1" si="29"/>
        <v xml:space="preserve"> </v>
      </c>
      <c r="P42" s="4" t="str">
        <f t="shared" ca="1" si="30"/>
        <v>none</v>
      </c>
      <c r="Q42" s="4" t="str">
        <f t="shared" ca="1" si="31"/>
        <v xml:space="preserve"> </v>
      </c>
      <c r="R42" s="9" t="str">
        <f t="shared" ca="1" si="32"/>
        <v xml:space="preserve"> </v>
      </c>
      <c r="S42" s="4" t="str">
        <f t="shared" ca="1" si="33"/>
        <v xml:space="preserve"> </v>
      </c>
      <c r="AB42">
        <f t="shared" si="34"/>
        <v>0.97814760073380569</v>
      </c>
      <c r="AC42">
        <f t="shared" ca="1" si="23"/>
        <v>-0.10368339543782856</v>
      </c>
      <c r="AD42">
        <f t="shared" ca="1" si="24"/>
        <v>1.0257566223308943</v>
      </c>
      <c r="AF42">
        <f t="shared" ca="1" si="35"/>
        <v>2.6143135885996142E-2</v>
      </c>
      <c r="AG42">
        <f t="shared" ca="1" si="5"/>
        <v>0.25870833390253345</v>
      </c>
      <c r="AH42">
        <f t="shared" ca="1" si="36"/>
        <v>0.9397711810971735</v>
      </c>
      <c r="AI42">
        <f t="shared" ca="1" si="25"/>
        <v>0.9397711810971735</v>
      </c>
      <c r="AJ42" s="4">
        <f t="shared" ca="1" si="37"/>
        <v>0.31929392406469798</v>
      </c>
      <c r="AK42">
        <f t="shared" ca="1" si="6"/>
        <v>-5.6548497581473296E-2</v>
      </c>
      <c r="AL42">
        <f t="shared" ca="1" si="38"/>
        <v>-0.99738410823444912</v>
      </c>
      <c r="AM42">
        <f t="shared" ca="1" si="26"/>
        <v>-0.99738410823444912</v>
      </c>
      <c r="AN42" s="4" t="str">
        <f t="shared" ca="1" si="39"/>
        <v>ignore</v>
      </c>
    </row>
    <row r="43" spans="2:40" x14ac:dyDescent="0.25">
      <c r="B43">
        <v>13</v>
      </c>
      <c r="D43" s="9">
        <f t="shared" ca="1" si="0"/>
        <v>21.645</v>
      </c>
      <c r="F43" s="4">
        <f t="shared" ca="1" si="1"/>
        <v>32.919389505290361</v>
      </c>
      <c r="H43" s="4">
        <f t="shared" ca="1" si="2"/>
        <v>0.36786765817913525</v>
      </c>
      <c r="J43" s="9">
        <f t="shared" ca="1" si="27"/>
        <v>0.34451111232899129</v>
      </c>
      <c r="L43" s="4">
        <f t="shared" ca="1" si="3"/>
        <v>491.23196764470958</v>
      </c>
      <c r="N43" t="str">
        <f t="shared" ca="1" si="28"/>
        <v xml:space="preserve"> </v>
      </c>
      <c r="O43" s="9" t="str">
        <f t="shared" ca="1" si="29"/>
        <v xml:space="preserve"> </v>
      </c>
      <c r="P43" s="4" t="str">
        <f t="shared" ca="1" si="30"/>
        <v>none</v>
      </c>
      <c r="Q43" s="4" t="str">
        <f t="shared" ca="1" si="31"/>
        <v xml:space="preserve"> </v>
      </c>
      <c r="R43" s="9" t="str">
        <f t="shared" ca="1" si="32"/>
        <v xml:space="preserve"> </v>
      </c>
      <c r="S43" s="4" t="str">
        <f t="shared" ca="1" si="33"/>
        <v xml:space="preserve"> </v>
      </c>
      <c r="AB43">
        <f t="shared" si="34"/>
        <v>0.97437006478523525</v>
      </c>
      <c r="AC43">
        <f t="shared" ca="1" si="23"/>
        <v>-0.10328297759368887</v>
      </c>
      <c r="AD43">
        <f t="shared" ca="1" si="24"/>
        <v>1.0256737493019956</v>
      </c>
      <c r="AF43">
        <f t="shared" ca="1" si="35"/>
        <v>2.6059019233278687E-2</v>
      </c>
      <c r="AG43">
        <f t="shared" ca="1" si="5"/>
        <v>0.25808502935126981</v>
      </c>
      <c r="AH43">
        <f t="shared" ca="1" si="36"/>
        <v>0.92948414678331259</v>
      </c>
      <c r="AI43">
        <f t="shared" ca="1" si="25"/>
        <v>0.92948414678331259</v>
      </c>
      <c r="AJ43" s="4">
        <f t="shared" ca="1" si="37"/>
        <v>0.34451111232899129</v>
      </c>
      <c r="AK43">
        <f t="shared" ca="1" si="6"/>
        <v>-5.668964867788065E-2</v>
      </c>
      <c r="AL43">
        <f t="shared" ca="1" si="38"/>
        <v>-0.99692170013301917</v>
      </c>
      <c r="AM43">
        <f t="shared" ca="1" si="26"/>
        <v>-0.99692170013301917</v>
      </c>
      <c r="AN43" s="4" t="str">
        <f t="shared" ca="1" si="39"/>
        <v>ignore</v>
      </c>
    </row>
    <row r="44" spans="2:40" x14ac:dyDescent="0.25">
      <c r="B44">
        <v>14</v>
      </c>
      <c r="D44" s="9">
        <f t="shared" ca="1" si="0"/>
        <v>23.302</v>
      </c>
      <c r="F44" s="4">
        <f t="shared" ca="1" si="1"/>
        <v>32.73916547805046</v>
      </c>
      <c r="H44" s="4">
        <f t="shared" ca="1" si="2"/>
        <v>0.36928568136003193</v>
      </c>
      <c r="J44" s="9">
        <f t="shared" ca="1" si="27"/>
        <v>0.36940122409161463</v>
      </c>
      <c r="L44" s="4">
        <f t="shared" ca="1" si="3"/>
        <v>491.41219167194953</v>
      </c>
      <c r="N44" t="str">
        <f t="shared" ca="1" si="28"/>
        <v xml:space="preserve"> </v>
      </c>
      <c r="O44" s="9" t="str">
        <f t="shared" ca="1" si="29"/>
        <v xml:space="preserve"> </v>
      </c>
      <c r="P44" s="4" t="str">
        <f t="shared" ca="1" si="30"/>
        <v>none</v>
      </c>
      <c r="Q44" s="4" t="str">
        <f t="shared" ca="1" si="31"/>
        <v xml:space="preserve"> </v>
      </c>
      <c r="R44" s="9" t="str">
        <f t="shared" ca="1" si="32"/>
        <v xml:space="preserve"> </v>
      </c>
      <c r="S44" s="4" t="str">
        <f t="shared" ca="1" si="33"/>
        <v xml:space="preserve"> </v>
      </c>
      <c r="AB44">
        <f t="shared" si="34"/>
        <v>0.97029572627599647</v>
      </c>
      <c r="AC44">
        <f t="shared" ca="1" si="23"/>
        <v>-0.10285109875404948</v>
      </c>
      <c r="AD44">
        <f t="shared" ca="1" si="24"/>
        <v>1.0255847243562926</v>
      </c>
      <c r="AF44">
        <f t="shared" ca="1" si="35"/>
        <v>2.5968658345781007E-2</v>
      </c>
      <c r="AG44">
        <f t="shared" ca="1" si="5"/>
        <v>0.25741319249436984</v>
      </c>
      <c r="AH44">
        <f t="shared" ca="1" si="36"/>
        <v>0.91842986077323074</v>
      </c>
      <c r="AI44">
        <f t="shared" ca="1" si="25"/>
        <v>0.91842986077323074</v>
      </c>
      <c r="AJ44" s="4">
        <f t="shared" ca="1" si="37"/>
        <v>0.36940122409161463</v>
      </c>
      <c r="AK44">
        <f t="shared" ca="1" si="6"/>
        <v>-5.6842539848185235E-2</v>
      </c>
      <c r="AL44">
        <f t="shared" ca="1" si="38"/>
        <v>-0.99641951860130917</v>
      </c>
      <c r="AM44">
        <f t="shared" ca="1" si="26"/>
        <v>-0.99641951860130917</v>
      </c>
      <c r="AN44" s="4" t="str">
        <f t="shared" ca="1" si="39"/>
        <v>ignore</v>
      </c>
    </row>
    <row r="45" spans="2:40" x14ac:dyDescent="0.25">
      <c r="B45">
        <v>15</v>
      </c>
      <c r="D45" s="9">
        <f t="shared" ca="1" si="0"/>
        <v>24.957999999999998</v>
      </c>
      <c r="F45" s="4">
        <f t="shared" ca="1" si="1"/>
        <v>32.54663773718282</v>
      </c>
      <c r="H45" s="4">
        <f t="shared" ca="1" si="2"/>
        <v>0.37081673963008244</v>
      </c>
      <c r="J45" s="9">
        <f t="shared" ca="1" si="27"/>
        <v>0.39394163413384869</v>
      </c>
      <c r="L45" s="4">
        <f t="shared" ca="1" si="3"/>
        <v>491.60471941281713</v>
      </c>
      <c r="N45" t="str">
        <f t="shared" ca="1" si="28"/>
        <v xml:space="preserve"> </v>
      </c>
      <c r="O45" s="9" t="str">
        <f t="shared" ca="1" si="29"/>
        <v xml:space="preserve"> </v>
      </c>
      <c r="P45" s="4" t="str">
        <f t="shared" ca="1" si="30"/>
        <v>none</v>
      </c>
      <c r="Q45" s="4" t="str">
        <f t="shared" ca="1" si="31"/>
        <v xml:space="preserve"> </v>
      </c>
      <c r="R45" s="9" t="str">
        <f t="shared" ca="1" si="32"/>
        <v xml:space="preserve"> </v>
      </c>
      <c r="S45" s="4" t="str">
        <f t="shared" ca="1" si="33"/>
        <v xml:space="preserve"> </v>
      </c>
      <c r="AB45">
        <f t="shared" si="34"/>
        <v>0.96592582628906831</v>
      </c>
      <c r="AC45">
        <f t="shared" ca="1" si="23"/>
        <v>-0.10238789047338863</v>
      </c>
      <c r="AD45">
        <f t="shared" ca="1" si="24"/>
        <v>1.0254896559569677</v>
      </c>
      <c r="AF45">
        <f t="shared" ca="1" si="35"/>
        <v>2.5872163314325489E-2</v>
      </c>
      <c r="AG45">
        <f t="shared" ca="1" si="5"/>
        <v>0.25669313260640875</v>
      </c>
      <c r="AH45">
        <f t="shared" ca="1" si="36"/>
        <v>0.90662090974144549</v>
      </c>
      <c r="AI45">
        <f t="shared" ca="1" si="25"/>
        <v>0.90662090974144549</v>
      </c>
      <c r="AJ45" s="4">
        <f t="shared" ca="1" si="37"/>
        <v>0.39394163413384869</v>
      </c>
      <c r="AK45">
        <f t="shared" ca="1" si="6"/>
        <v>-5.700727545782118E-2</v>
      </c>
      <c r="AL45">
        <f t="shared" ca="1" si="38"/>
        <v>-0.99587690466838596</v>
      </c>
      <c r="AM45">
        <f t="shared" ca="1" si="26"/>
        <v>-0.99587690466838596</v>
      </c>
      <c r="AN45" s="4" t="str">
        <f t="shared" ca="1" si="39"/>
        <v>ignore</v>
      </c>
    </row>
    <row r="46" spans="2:40" x14ac:dyDescent="0.25">
      <c r="B46">
        <v>16</v>
      </c>
      <c r="D46" s="9">
        <f t="shared" ca="1" si="0"/>
        <v>26.611000000000001</v>
      </c>
      <c r="F46" s="4">
        <f t="shared" ca="1" si="1"/>
        <v>32.342025079110982</v>
      </c>
      <c r="H46" s="4">
        <f t="shared" ca="1" si="2"/>
        <v>0.37246260637635092</v>
      </c>
      <c r="J46" s="9">
        <f t="shared" ca="1" si="27"/>
        <v>0.4181102633286492</v>
      </c>
      <c r="L46" s="4">
        <f t="shared" ca="1" si="3"/>
        <v>491.80933207088901</v>
      </c>
      <c r="N46" t="str">
        <f t="shared" ca="1" si="28"/>
        <v xml:space="preserve"> </v>
      </c>
      <c r="O46" s="9" t="str">
        <f t="shared" ca="1" si="29"/>
        <v xml:space="preserve"> </v>
      </c>
      <c r="P46" s="4" t="str">
        <f t="shared" ca="1" si="30"/>
        <v>none</v>
      </c>
      <c r="Q46" s="4" t="str">
        <f t="shared" ca="1" si="31"/>
        <v xml:space="preserve"> </v>
      </c>
      <c r="R46" s="9" t="str">
        <f t="shared" ca="1" si="32"/>
        <v xml:space="preserve"> </v>
      </c>
      <c r="S46" s="4" t="str">
        <f t="shared" ca="1" si="33"/>
        <v xml:space="preserve"> </v>
      </c>
      <c r="AB46">
        <f t="shared" si="34"/>
        <v>0.96126169593831889</v>
      </c>
      <c r="AC46">
        <f t="shared" ca="1" si="23"/>
        <v>-0.10189349384943583</v>
      </c>
      <c r="AD46">
        <f t="shared" ca="1" si="24"/>
        <v>1.0253886599302222</v>
      </c>
      <c r="AF46">
        <f t="shared" ca="1" si="35"/>
        <v>2.5769651703244051E-2</v>
      </c>
      <c r="AG46">
        <f t="shared" ca="1" si="5"/>
        <v>0.25592518254547059</v>
      </c>
      <c r="AH46">
        <f t="shared" ca="1" si="36"/>
        <v>0.89407071386439618</v>
      </c>
      <c r="AI46">
        <f t="shared" ca="1" si="25"/>
        <v>0.89407071386439618</v>
      </c>
      <c r="AJ46" s="4">
        <f t="shared" ca="1" si="37"/>
        <v>0.4181102633286492</v>
      </c>
      <c r="AK46">
        <f t="shared" ca="1" si="6"/>
        <v>-5.7183967957882553E-2</v>
      </c>
      <c r="AL46">
        <f t="shared" ca="1" si="38"/>
        <v>-0.99529314409041159</v>
      </c>
      <c r="AM46">
        <f t="shared" ca="1" si="26"/>
        <v>-0.99529314409041159</v>
      </c>
      <c r="AN46" s="4" t="str">
        <f t="shared" ca="1" si="39"/>
        <v>ignore</v>
      </c>
    </row>
    <row r="47" spans="2:40" x14ac:dyDescent="0.25">
      <c r="B47">
        <v>17</v>
      </c>
      <c r="D47" s="9">
        <f t="shared" ca="1" si="0"/>
        <v>28.262</v>
      </c>
      <c r="F47" s="4">
        <f t="shared" ca="1" si="1"/>
        <v>32.125559552446624</v>
      </c>
      <c r="H47" s="4">
        <f t="shared" ca="1" si="2"/>
        <v>0.37422519838854257</v>
      </c>
      <c r="J47" s="9">
        <f t="shared" ca="1" si="27"/>
        <v>0.441885611673145</v>
      </c>
      <c r="L47" s="4">
        <f t="shared" ca="1" si="3"/>
        <v>492.02579759755332</v>
      </c>
      <c r="N47" t="str">
        <f t="shared" ca="1" si="28"/>
        <v xml:space="preserve"> </v>
      </c>
      <c r="O47" s="9" t="str">
        <f t="shared" ca="1" si="29"/>
        <v xml:space="preserve"> </v>
      </c>
      <c r="P47" s="4" t="str">
        <f t="shared" ca="1" si="30"/>
        <v>none</v>
      </c>
      <c r="Q47" s="4" t="str">
        <f t="shared" ca="1" si="31"/>
        <v xml:space="preserve"> </v>
      </c>
      <c r="R47" s="9" t="str">
        <f t="shared" ca="1" si="32"/>
        <v xml:space="preserve"> </v>
      </c>
      <c r="S47" s="4" t="str">
        <f t="shared" ca="1" si="33"/>
        <v xml:space="preserve"> </v>
      </c>
      <c r="AB47">
        <f t="shared" si="34"/>
        <v>0.95630475596303544</v>
      </c>
      <c r="AC47">
        <f t="shared" ca="1" si="23"/>
        <v>-0.10136805948019204</v>
      </c>
      <c r="AD47">
        <f t="shared" ca="1" si="24"/>
        <v>1.0252818593241571</v>
      </c>
      <c r="AF47">
        <f t="shared" ca="1" si="35"/>
        <v>2.5661248407144083E-2</v>
      </c>
      <c r="AG47">
        <f t="shared" ca="1" si="5"/>
        <v>0.25510969888712426</v>
      </c>
      <c r="AH47">
        <f t="shared" ca="1" si="36"/>
        <v>0.88079350615952512</v>
      </c>
      <c r="AI47">
        <f t="shared" ca="1" si="25"/>
        <v>0.88079350615952512</v>
      </c>
      <c r="AJ47" s="4">
        <f t="shared" ca="1" si="37"/>
        <v>0.441885611673145</v>
      </c>
      <c r="AK47">
        <f t="shared" ca="1" si="6"/>
        <v>-5.7372737956182591E-2</v>
      </c>
      <c r="AL47">
        <f t="shared" ca="1" si="38"/>
        <v>-0.99466746593175259</v>
      </c>
      <c r="AM47">
        <f t="shared" ca="1" si="26"/>
        <v>-0.99466746593175259</v>
      </c>
      <c r="AN47" s="4" t="str">
        <f t="shared" ca="1" si="39"/>
        <v>ignore</v>
      </c>
    </row>
    <row r="48" spans="2:40" x14ac:dyDescent="0.25">
      <c r="B48">
        <v>18</v>
      </c>
      <c r="D48" s="9">
        <f t="shared" ca="1" si="0"/>
        <v>29.911000000000001</v>
      </c>
      <c r="F48" s="4">
        <f t="shared" ca="1" si="1"/>
        <v>31.897486100774533</v>
      </c>
      <c r="H48" s="4">
        <f t="shared" ca="1" si="2"/>
        <v>0.37610658029025407</v>
      </c>
      <c r="J48" s="9">
        <f t="shared" ca="1" si="27"/>
        <v>0.4652467901529303</v>
      </c>
      <c r="L48" s="4">
        <f t="shared" ca="1" si="3"/>
        <v>492.25387104922544</v>
      </c>
      <c r="N48" t="str">
        <f t="shared" ca="1" si="28"/>
        <v xml:space="preserve"> </v>
      </c>
      <c r="O48" s="9" t="str">
        <f t="shared" ca="1" si="29"/>
        <v xml:space="preserve"> </v>
      </c>
      <c r="P48" s="4" t="str">
        <f t="shared" ca="1" si="30"/>
        <v>none</v>
      </c>
      <c r="Q48" s="4" t="str">
        <f t="shared" ca="1" si="31"/>
        <v xml:space="preserve"> </v>
      </c>
      <c r="R48" s="9" t="str">
        <f t="shared" ca="1" si="32"/>
        <v xml:space="preserve"> </v>
      </c>
      <c r="S48" s="4" t="str">
        <f t="shared" ca="1" si="33"/>
        <v xml:space="preserve"> </v>
      </c>
      <c r="AB48">
        <f t="shared" si="34"/>
        <v>0.95105651629515353</v>
      </c>
      <c r="AC48">
        <f t="shared" ca="1" si="23"/>
        <v>-0.10081174741805615</v>
      </c>
      <c r="AD48">
        <f t="shared" ca="1" si="24"/>
        <v>1.0251693842588592</v>
      </c>
      <c r="AF48">
        <f t="shared" ca="1" si="35"/>
        <v>2.5547085498743641E-2</v>
      </c>
      <c r="AG48">
        <f t="shared" ca="1" si="5"/>
        <v>0.25424706206391107</v>
      </c>
      <c r="AH48">
        <f t="shared" ca="1" si="36"/>
        <v>0.86680431057499174</v>
      </c>
      <c r="AI48">
        <f t="shared" ca="1" si="25"/>
        <v>0.86680431057499174</v>
      </c>
      <c r="AJ48" s="4">
        <f t="shared" ca="1" si="37"/>
        <v>0.4652467901529303</v>
      </c>
      <c r="AK48">
        <f t="shared" ca="1" si="6"/>
        <v>-5.7573714291362273E-2</v>
      </c>
      <c r="AL48">
        <f t="shared" ca="1" si="38"/>
        <v>-0.99399904103680992</v>
      </c>
      <c r="AM48">
        <f t="shared" ca="1" si="26"/>
        <v>-0.99399904103680992</v>
      </c>
      <c r="AN48" s="4" t="str">
        <f t="shared" ca="1" si="39"/>
        <v>ignore</v>
      </c>
    </row>
    <row r="49" spans="2:40" x14ac:dyDescent="0.25">
      <c r="B49">
        <v>19</v>
      </c>
      <c r="D49" s="9">
        <f t="shared" ca="1" si="0"/>
        <v>31.556999999999999</v>
      </c>
      <c r="F49" s="4">
        <f t="shared" ca="1" si="1"/>
        <v>31.658062185613112</v>
      </c>
      <c r="H49" s="4">
        <f t="shared" ca="1" si="2"/>
        <v>0.37810896932503918</v>
      </c>
      <c r="J49" s="9">
        <f t="shared" ca="1" si="27"/>
        <v>0.48817355138160839</v>
      </c>
      <c r="L49" s="4">
        <f t="shared" ca="1" si="3"/>
        <v>492.49329496438685</v>
      </c>
      <c r="N49" t="str">
        <f t="shared" ca="1" si="28"/>
        <v xml:space="preserve"> </v>
      </c>
      <c r="O49" s="9" t="str">
        <f t="shared" ca="1" si="29"/>
        <v xml:space="preserve"> </v>
      </c>
      <c r="P49" s="4" t="str">
        <f t="shared" ca="1" si="30"/>
        <v>none</v>
      </c>
      <c r="Q49" s="4" t="str">
        <f t="shared" ca="1" si="31"/>
        <v xml:space="preserve"> </v>
      </c>
      <c r="R49" s="9" t="str">
        <f t="shared" ca="1" si="32"/>
        <v xml:space="preserve"> </v>
      </c>
      <c r="S49" s="4" t="str">
        <f t="shared" ca="1" si="33"/>
        <v xml:space="preserve"> </v>
      </c>
      <c r="AB49">
        <f t="shared" si="34"/>
        <v>0.94551857559931685</v>
      </c>
      <c r="AC49">
        <f t="shared" ca="1" si="23"/>
        <v>-0.1002247271210714</v>
      </c>
      <c r="AD49">
        <f t="shared" ca="1" si="24"/>
        <v>1.0250513717678704</v>
      </c>
      <c r="AF49">
        <f t="shared" ca="1" si="35"/>
        <v>2.5427302067961163E-2</v>
      </c>
      <c r="AG49">
        <f t="shared" ca="1" si="5"/>
        <v>0.25333767650955319</v>
      </c>
      <c r="AH49">
        <f t="shared" ca="1" si="36"/>
        <v>0.85211891886343982</v>
      </c>
      <c r="AI49">
        <f t="shared" ca="1" si="25"/>
        <v>0.85211891886343982</v>
      </c>
      <c r="AJ49" s="4">
        <f t="shared" ca="1" si="37"/>
        <v>0.48817355138160839</v>
      </c>
      <c r="AK49">
        <f t="shared" ca="1" si="6"/>
        <v>-5.7787034109617073E-2</v>
      </c>
      <c r="AL49">
        <f t="shared" ca="1" si="38"/>
        <v>-0.99328698039055086</v>
      </c>
      <c r="AM49">
        <f t="shared" ca="1" si="26"/>
        <v>-0.99328698039055086</v>
      </c>
      <c r="AN49" s="4" t="str">
        <f t="shared" ca="1" si="39"/>
        <v>ignore</v>
      </c>
    </row>
    <row r="50" spans="2:40" x14ac:dyDescent="0.25">
      <c r="B50">
        <v>20</v>
      </c>
      <c r="D50" s="9">
        <f t="shared" ca="1" si="0"/>
        <v>33.201000000000001</v>
      </c>
      <c r="F50" s="4">
        <f t="shared" ca="1" si="1"/>
        <v>31.407557390121191</v>
      </c>
      <c r="H50" s="4">
        <f t="shared" ca="1" si="2"/>
        <v>0.38023474051051476</v>
      </c>
      <c r="J50" s="9">
        <f t="shared" ca="1" si="27"/>
        <v>0.51064631896260293</v>
      </c>
      <c r="L50" s="4">
        <f t="shared" ca="1" si="3"/>
        <v>492.74379975987875</v>
      </c>
      <c r="N50" t="str">
        <f t="shared" ca="1" si="28"/>
        <v xml:space="preserve"> </v>
      </c>
      <c r="O50" s="9" t="str">
        <f t="shared" ca="1" si="29"/>
        <v xml:space="preserve"> </v>
      </c>
      <c r="P50" s="4" t="str">
        <f t="shared" ca="1" si="30"/>
        <v>none</v>
      </c>
      <c r="Q50" s="4" t="str">
        <f t="shared" ca="1" si="31"/>
        <v xml:space="preserve"> </v>
      </c>
      <c r="R50" s="9" t="str">
        <f t="shared" ca="1" si="32"/>
        <v xml:space="preserve"> </v>
      </c>
      <c r="S50" s="4" t="str">
        <f t="shared" ca="1" si="33"/>
        <v xml:space="preserve"> </v>
      </c>
      <c r="AB50">
        <f t="shared" si="34"/>
        <v>0.93969262078590843</v>
      </c>
      <c r="AC50">
        <f t="shared" ca="1" si="23"/>
        <v>-9.9607177401306826E-2</v>
      </c>
      <c r="AD50">
        <f t="shared" ca="1" si="24"/>
        <v>1.0249279656312327</v>
      </c>
      <c r="AF50">
        <f t="shared" ca="1" si="35"/>
        <v>2.5302044052455827E-2</v>
      </c>
      <c r="AG50">
        <f t="shared" ca="1" si="5"/>
        <v>0.2523819708070219</v>
      </c>
      <c r="AH50">
        <f t="shared" ca="1" si="36"/>
        <v>0.83675386627487114</v>
      </c>
      <c r="AI50">
        <f t="shared" ca="1" si="25"/>
        <v>0.83675386627487114</v>
      </c>
      <c r="AJ50" s="4">
        <f t="shared" ca="1" si="37"/>
        <v>0.51064631896260293</v>
      </c>
      <c r="AK50">
        <f t="shared" ca="1" si="6"/>
        <v>-5.8012842943561307E-2</v>
      </c>
      <c r="AL50">
        <f t="shared" ca="1" si="38"/>
        <v>-0.99253033336566565</v>
      </c>
      <c r="AM50">
        <f t="shared" ca="1" si="26"/>
        <v>-0.99253033336566565</v>
      </c>
      <c r="AN50" s="4" t="str">
        <f t="shared" ca="1" si="39"/>
        <v>ignore</v>
      </c>
    </row>
    <row r="51" spans="2:40" x14ac:dyDescent="0.25">
      <c r="B51">
        <v>21</v>
      </c>
      <c r="D51" s="9">
        <f t="shared" ca="1" si="0"/>
        <v>34.841999999999999</v>
      </c>
      <c r="F51" s="4">
        <f t="shared" ca="1" si="1"/>
        <v>31.14625300415177</v>
      </c>
      <c r="H51" s="4">
        <f t="shared" ca="1" si="2"/>
        <v>0.38248643217459688</v>
      </c>
      <c r="J51" s="9">
        <f t="shared" ca="1" si="27"/>
        <v>0.53264621552395319</v>
      </c>
      <c r="L51" s="4">
        <f t="shared" ca="1" si="3"/>
        <v>493.00510414584818</v>
      </c>
      <c r="N51" t="str">
        <f t="shared" ca="1" si="28"/>
        <v xml:space="preserve"> </v>
      </c>
      <c r="O51" s="9" t="str">
        <f t="shared" ca="1" si="29"/>
        <v xml:space="preserve"> </v>
      </c>
      <c r="P51" s="4" t="str">
        <f t="shared" ca="1" si="30"/>
        <v>none</v>
      </c>
      <c r="Q51" s="4" t="str">
        <f t="shared" ca="1" si="31"/>
        <v xml:space="preserve"> </v>
      </c>
      <c r="R51" s="9" t="str">
        <f t="shared" ca="1" si="32"/>
        <v xml:space="preserve"> </v>
      </c>
      <c r="S51" s="4" t="str">
        <f t="shared" ca="1" si="33"/>
        <v xml:space="preserve"> </v>
      </c>
      <c r="AB51">
        <f t="shared" si="34"/>
        <v>0.93358042649720174</v>
      </c>
      <c r="AC51">
        <f t="shared" ca="1" si="23"/>
        <v>-9.8959286370389421E-2</v>
      </c>
      <c r="AD51">
        <f t="shared" ca="1" si="24"/>
        <v>1.0247993162003139</v>
      </c>
      <c r="AF51">
        <f t="shared" ca="1" si="35"/>
        <v>2.5171464059825014E-2</v>
      </c>
      <c r="AG51">
        <f t="shared" ca="1" si="5"/>
        <v>0.25138039783953475</v>
      </c>
      <c r="AH51">
        <f t="shared" ca="1" si="36"/>
        <v>0.82072640610524383</v>
      </c>
      <c r="AI51">
        <f t="shared" ca="1" si="25"/>
        <v>0.82072640610524383</v>
      </c>
      <c r="AJ51" s="4">
        <f t="shared" ca="1" si="37"/>
        <v>0.53264621552395319</v>
      </c>
      <c r="AK51">
        <f t="shared" ca="1" si="6"/>
        <v>-5.8251294792697465E-2</v>
      </c>
      <c r="AL51">
        <f t="shared" ca="1" si="38"/>
        <v>-0.99172808585426542</v>
      </c>
      <c r="AM51">
        <f t="shared" ca="1" si="26"/>
        <v>-0.99172808585426542</v>
      </c>
      <c r="AN51" s="4" t="str">
        <f t="shared" ca="1" si="39"/>
        <v>ignore</v>
      </c>
    </row>
    <row r="52" spans="2:40" x14ac:dyDescent="0.25">
      <c r="B52">
        <v>22</v>
      </c>
      <c r="D52" s="9">
        <f t="shared" ca="1" si="0"/>
        <v>36.481000000000002</v>
      </c>
      <c r="F52" s="4">
        <f t="shared" ca="1" si="1"/>
        <v>30.874441591267438</v>
      </c>
      <c r="H52" s="4">
        <f t="shared" ca="1" si="2"/>
        <v>0.38486675188882208</v>
      </c>
      <c r="J52" s="9">
        <f t="shared" ca="1" si="27"/>
        <v>0.55415508938039726</v>
      </c>
      <c r="L52" s="4">
        <f t="shared" ca="1" si="3"/>
        <v>493.27691555873253</v>
      </c>
      <c r="N52" t="str">
        <f t="shared" ca="1" si="28"/>
        <v xml:space="preserve"> </v>
      </c>
      <c r="O52" s="9" t="str">
        <f t="shared" ca="1" si="29"/>
        <v xml:space="preserve"> </v>
      </c>
      <c r="P52" s="4" t="str">
        <f t="shared" ca="1" si="30"/>
        <v>none</v>
      </c>
      <c r="Q52" s="4" t="str">
        <f t="shared" ca="1" si="31"/>
        <v xml:space="preserve"> </v>
      </c>
      <c r="R52" s="9" t="str">
        <f t="shared" ca="1" si="32"/>
        <v xml:space="preserve"> </v>
      </c>
      <c r="S52" s="4" t="str">
        <f t="shared" ca="1" si="33"/>
        <v xml:space="preserve"> </v>
      </c>
      <c r="AB52">
        <f t="shared" si="34"/>
        <v>0.92718385456678742</v>
      </c>
      <c r="AC52">
        <f t="shared" ca="1" si="23"/>
        <v>-9.8281251382203477E-2</v>
      </c>
      <c r="AD52">
        <f t="shared" ca="1" si="24"/>
        <v>1.0246655802146292</v>
      </c>
      <c r="AF52">
        <f t="shared" ca="1" si="35"/>
        <v>2.5035721181675442E-2</v>
      </c>
      <c r="AG52">
        <f t="shared" ca="1" si="5"/>
        <v>0.25033343494347726</v>
      </c>
      <c r="AH52">
        <f t="shared" ca="1" si="36"/>
        <v>0.80405448313889205</v>
      </c>
      <c r="AI52">
        <f t="shared" ca="1" si="25"/>
        <v>0.80405448313889205</v>
      </c>
      <c r="AJ52" s="4">
        <f t="shared" ca="1" si="37"/>
        <v>0.55415508938039726</v>
      </c>
      <c r="AK52">
        <f t="shared" ca="1" si="6"/>
        <v>-5.8502552204901713E-2</v>
      </c>
      <c r="AL52">
        <f t="shared" ca="1" si="38"/>
        <v>-0.99087915828205808</v>
      </c>
      <c r="AM52">
        <f t="shared" ca="1" si="26"/>
        <v>-0.99087915828205808</v>
      </c>
      <c r="AN52" s="4" t="str">
        <f t="shared" ca="1" si="39"/>
        <v>ignore</v>
      </c>
    </row>
    <row r="53" spans="2:40" x14ac:dyDescent="0.25">
      <c r="B53">
        <v>23</v>
      </c>
      <c r="D53" s="9">
        <f t="shared" ca="1" si="0"/>
        <v>38.116999999999997</v>
      </c>
      <c r="F53" s="4">
        <f t="shared" ca="1" si="1"/>
        <v>30.592426538368933</v>
      </c>
      <c r="H53" s="4">
        <f t="shared" ca="1" si="2"/>
        <v>0.38737858281457249</v>
      </c>
      <c r="J53" s="9">
        <f t="shared" ca="1" si="27"/>
        <v>0.57515553978087453</v>
      </c>
      <c r="L53" s="4">
        <f t="shared" ca="1" si="3"/>
        <v>493.55893061163101</v>
      </c>
      <c r="N53" t="str">
        <f t="shared" ca="1" si="28"/>
        <v xml:space="preserve"> </v>
      </c>
      <c r="O53" s="9" t="str">
        <f t="shared" ca="1" si="29"/>
        <v xml:space="preserve"> </v>
      </c>
      <c r="P53" s="4" t="str">
        <f t="shared" ca="1" si="30"/>
        <v>none</v>
      </c>
      <c r="Q53" s="4" t="str">
        <f t="shared" ca="1" si="31"/>
        <v xml:space="preserve"> </v>
      </c>
      <c r="R53" s="9" t="str">
        <f t="shared" ca="1" si="32"/>
        <v xml:space="preserve"> </v>
      </c>
      <c r="S53" s="4" t="str">
        <f t="shared" ca="1" si="33"/>
        <v xml:space="preserve"> </v>
      </c>
      <c r="AB53">
        <f t="shared" si="34"/>
        <v>0.92050485345244037</v>
      </c>
      <c r="AC53">
        <f t="shared" ca="1" si="23"/>
        <v>-9.7573278972774638E-2</v>
      </c>
      <c r="AD53">
        <f t="shared" ca="1" si="24"/>
        <v>1.024526920610876</v>
      </c>
      <c r="AF53">
        <f t="shared" ca="1" si="35"/>
        <v>2.489498079979454E-2</v>
      </c>
      <c r="AG53">
        <f t="shared" ca="1" si="5"/>
        <v>0.24924158406216823</v>
      </c>
      <c r="AH53">
        <f t="shared" ca="1" si="36"/>
        <v>0.78675670602429204</v>
      </c>
      <c r="AI53">
        <f t="shared" ca="1" si="25"/>
        <v>0.78675670602429204</v>
      </c>
      <c r="AJ53" s="4">
        <f t="shared" ca="1" si="37"/>
        <v>0.57515553978087453</v>
      </c>
      <c r="AK53">
        <f t="shared" ca="1" si="6"/>
        <v>-5.8766786358275022E-2</v>
      </c>
      <c r="AL53">
        <f t="shared" ca="1" si="38"/>
        <v>-0.98998240350296618</v>
      </c>
      <c r="AM53">
        <f t="shared" ca="1" si="26"/>
        <v>-0.98998240350296618</v>
      </c>
      <c r="AN53" s="4" t="str">
        <f t="shared" ca="1" si="39"/>
        <v>ignore</v>
      </c>
    </row>
    <row r="54" spans="2:40" x14ac:dyDescent="0.25">
      <c r="B54">
        <v>24</v>
      </c>
      <c r="D54" s="9">
        <f t="shared" ca="1" si="0"/>
        <v>39.749000000000002</v>
      </c>
      <c r="F54" s="4">
        <f t="shared" ca="1" si="1"/>
        <v>30.300521588596762</v>
      </c>
      <c r="H54" s="4">
        <f t="shared" ca="1" si="2"/>
        <v>0.39002499047886668</v>
      </c>
      <c r="J54" s="9">
        <f t="shared" ca="1" si="27"/>
        <v>0.59563094070316802</v>
      </c>
      <c r="L54" s="4">
        <f t="shared" ca="1" si="3"/>
        <v>493.85083556140319</v>
      </c>
      <c r="N54" t="str">
        <f t="shared" ca="1" si="28"/>
        <v xml:space="preserve"> </v>
      </c>
      <c r="O54" s="9" t="str">
        <f t="shared" ca="1" si="29"/>
        <v xml:space="preserve"> </v>
      </c>
      <c r="P54" s="4" t="str">
        <f t="shared" ca="1" si="30"/>
        <v>none</v>
      </c>
      <c r="Q54" s="4" t="str">
        <f t="shared" ca="1" si="31"/>
        <v xml:space="preserve"> </v>
      </c>
      <c r="R54" s="9" t="str">
        <f t="shared" ca="1" si="32"/>
        <v xml:space="preserve"> </v>
      </c>
      <c r="S54" s="4" t="str">
        <f t="shared" ca="1" si="33"/>
        <v xml:space="preserve"> </v>
      </c>
      <c r="AB54">
        <f t="shared" si="34"/>
        <v>0.91354545764260087</v>
      </c>
      <c r="AC54">
        <f t="shared" ca="1" si="23"/>
        <v>-9.6835584797357113E-2</v>
      </c>
      <c r="AD54">
        <f t="shared" ca="1" si="24"/>
        <v>1.0243835063244233</v>
      </c>
      <c r="AF54">
        <f t="shared" ca="1" si="35"/>
        <v>2.474941438465824E-2</v>
      </c>
      <c r="AG54">
        <f t="shared" ca="1" si="5"/>
        <v>0.24810537189930645</v>
      </c>
      <c r="AH54">
        <f t="shared" ca="1" si="36"/>
        <v>0.76885231862401493</v>
      </c>
      <c r="AI54">
        <f t="shared" ca="1" si="25"/>
        <v>0.76885231862401493</v>
      </c>
      <c r="AJ54" s="4">
        <f t="shared" ca="1" si="37"/>
        <v>0.59563094070316802</v>
      </c>
      <c r="AK54">
        <f t="shared" ca="1" si="6"/>
        <v>-5.9044177142644302E-2</v>
      </c>
      <c r="AL54">
        <f t="shared" ca="1" si="38"/>
        <v>-0.98903660457223441</v>
      </c>
      <c r="AM54">
        <f t="shared" ca="1" si="26"/>
        <v>-0.98903660457223441</v>
      </c>
      <c r="AN54" s="4" t="str">
        <f t="shared" ca="1" si="39"/>
        <v>ignore</v>
      </c>
    </row>
    <row r="55" spans="2:40" x14ac:dyDescent="0.25">
      <c r="B55">
        <v>25</v>
      </c>
      <c r="D55" s="9">
        <f t="shared" ca="1" si="0"/>
        <v>41.378</v>
      </c>
      <c r="F55" s="4">
        <f t="shared" ca="1" si="1"/>
        <v>29.999050358196929</v>
      </c>
      <c r="H55" s="4">
        <f t="shared" ca="1" si="2"/>
        <v>0.39280922999722373</v>
      </c>
      <c r="J55" s="9">
        <f t="shared" ca="1" si="27"/>
        <v>0.61556546316117444</v>
      </c>
      <c r="L55" s="4">
        <f t="shared" ca="1" si="3"/>
        <v>494.15230679180303</v>
      </c>
      <c r="N55" t="str">
        <f t="shared" ca="1" si="28"/>
        <v xml:space="preserve"> </v>
      </c>
      <c r="O55" s="9" t="str">
        <f t="shared" ca="1" si="29"/>
        <v xml:space="preserve"> </v>
      </c>
      <c r="P55" s="4" t="str">
        <f t="shared" ca="1" si="30"/>
        <v>none</v>
      </c>
      <c r="Q55" s="4" t="str">
        <f t="shared" ca="1" si="31"/>
        <v xml:space="preserve"> </v>
      </c>
      <c r="R55" s="9" t="str">
        <f t="shared" ca="1" si="32"/>
        <v xml:space="preserve"> </v>
      </c>
      <c r="S55" s="4" t="str">
        <f t="shared" ca="1" si="33"/>
        <v xml:space="preserve"> </v>
      </c>
      <c r="AB55">
        <f t="shared" si="34"/>
        <v>0.90630778703664994</v>
      </c>
      <c r="AC55">
        <f t="shared" ca="1" si="23"/>
        <v>-9.6068393564742949E-2</v>
      </c>
      <c r="AD55">
        <f t="shared" ca="1" si="24"/>
        <v>1.0242355120834876</v>
      </c>
      <c r="AF55">
        <f t="shared" ca="1" si="35"/>
        <v>2.4599199286520605E-2</v>
      </c>
      <c r="AG55">
        <f t="shared" ca="1" si="5"/>
        <v>0.24692535007084965</v>
      </c>
      <c r="AH55">
        <f t="shared" ca="1" si="36"/>
        <v>0.75036117038095518</v>
      </c>
      <c r="AI55">
        <f t="shared" ca="1" si="25"/>
        <v>0.75036117038095518</v>
      </c>
      <c r="AJ55" s="4">
        <f t="shared" ca="1" si="37"/>
        <v>0.61556546316117444</v>
      </c>
      <c r="AK55">
        <f t="shared" ca="1" si="6"/>
        <v>-5.9334913239926304E-2</v>
      </c>
      <c r="AL55">
        <f t="shared" ca="1" si="38"/>
        <v>-0.98804047239618842</v>
      </c>
      <c r="AM55">
        <f t="shared" ca="1" si="26"/>
        <v>-0.98804047239618842</v>
      </c>
      <c r="AN55" s="4" t="str">
        <f t="shared" ca="1" si="39"/>
        <v>ignore</v>
      </c>
    </row>
    <row r="56" spans="2:40" x14ac:dyDescent="0.25">
      <c r="B56">
        <v>26</v>
      </c>
      <c r="D56" s="9">
        <f t="shared" ca="1" si="0"/>
        <v>43.003999999999998</v>
      </c>
      <c r="F56" s="4">
        <f t="shared" ca="1" si="1"/>
        <v>29.688345838051763</v>
      </c>
      <c r="H56" s="4">
        <f t="shared" ca="1" si="2"/>
        <v>0.39573475376191225</v>
      </c>
      <c r="J56" s="9">
        <f t="shared" ca="1" si="27"/>
        <v>0.63494409599382085</v>
      </c>
      <c r="L56" s="4">
        <f t="shared" ca="1" si="3"/>
        <v>494.46301131194821</v>
      </c>
      <c r="N56" t="str">
        <f t="shared" ca="1" si="28"/>
        <v xml:space="preserve"> </v>
      </c>
      <c r="O56" s="9" t="str">
        <f t="shared" ca="1" si="29"/>
        <v xml:space="preserve"> </v>
      </c>
      <c r="P56" s="4" t="str">
        <f t="shared" ca="1" si="30"/>
        <v>none</v>
      </c>
      <c r="Q56" s="4" t="str">
        <f t="shared" ca="1" si="31"/>
        <v xml:space="preserve"> </v>
      </c>
      <c r="R56" s="9" t="str">
        <f t="shared" ca="1" si="32"/>
        <v xml:space="preserve"> </v>
      </c>
      <c r="S56" s="4" t="str">
        <f t="shared" ca="1" si="33"/>
        <v xml:space="preserve"> </v>
      </c>
      <c r="AB56">
        <f t="shared" si="34"/>
        <v>0.89879404629916704</v>
      </c>
      <c r="AC56">
        <f t="shared" ca="1" si="23"/>
        <v>-9.5271938968813544E-2</v>
      </c>
      <c r="AD56">
        <f t="shared" ca="1" si="24"/>
        <v>1.0240831181962546</v>
      </c>
      <c r="AF56">
        <f t="shared" ca="1" si="35"/>
        <v>2.4444518519339847E-2</v>
      </c>
      <c r="AG56">
        <f t="shared" ca="1" si="5"/>
        <v>0.24570209525399056</v>
      </c>
      <c r="AH56">
        <f t="shared" ca="1" si="36"/>
        <v>0.73130368574412796</v>
      </c>
      <c r="AI56">
        <f t="shared" ca="1" si="25"/>
        <v>0.73130368574412796</v>
      </c>
      <c r="AJ56" s="4">
        <f t="shared" ca="1" si="37"/>
        <v>0.63494409599382085</v>
      </c>
      <c r="AK56">
        <f t="shared" ca="1" si="6"/>
        <v>-5.9639192202491025E-2</v>
      </c>
      <c r="AL56">
        <f t="shared" ca="1" si="38"/>
        <v>-0.98699264325695824</v>
      </c>
      <c r="AM56">
        <f t="shared" ca="1" si="26"/>
        <v>-0.98699264325695824</v>
      </c>
      <c r="AN56" s="4" t="str">
        <f t="shared" ca="1" si="39"/>
        <v>ignore</v>
      </c>
    </row>
    <row r="57" spans="2:40" x14ac:dyDescent="0.25">
      <c r="B57">
        <v>27</v>
      </c>
      <c r="D57" s="9">
        <f t="shared" ca="1" si="0"/>
        <v>44.627000000000002</v>
      </c>
      <c r="F57" s="4">
        <f t="shared" ca="1" si="1"/>
        <v>29.368749880604682</v>
      </c>
      <c r="H57" s="4">
        <f t="shared" ca="1" si="2"/>
        <v>0.39880521961467891</v>
      </c>
      <c r="J57" s="9">
        <f t="shared" ca="1" si="27"/>
        <v>0.65375266510830432</v>
      </c>
      <c r="L57" s="4">
        <f t="shared" ca="1" si="3"/>
        <v>494.78260726939527</v>
      </c>
      <c r="N57" t="str">
        <f t="shared" ca="1" si="28"/>
        <v xml:space="preserve"> </v>
      </c>
      <c r="O57" s="9" t="str">
        <f t="shared" ca="1" si="29"/>
        <v xml:space="preserve"> </v>
      </c>
      <c r="P57" s="4" t="str">
        <f t="shared" ca="1" si="30"/>
        <v>none</v>
      </c>
      <c r="Q57" s="4" t="str">
        <f t="shared" ca="1" si="31"/>
        <v xml:space="preserve"> </v>
      </c>
      <c r="R57" s="9" t="str">
        <f t="shared" ca="1" si="32"/>
        <v xml:space="preserve"> </v>
      </c>
      <c r="S57" s="4" t="str">
        <f t="shared" ca="1" si="33"/>
        <v xml:space="preserve"> </v>
      </c>
      <c r="AB57">
        <f t="shared" si="34"/>
        <v>0.8910065241883679</v>
      </c>
      <c r="AC57">
        <f t="shared" ca="1" si="23"/>
        <v>-9.4446463617354232E-2</v>
      </c>
      <c r="AD57">
        <f t="shared" ca="1" si="24"/>
        <v>1.0239265103312014</v>
      </c>
      <c r="AF57">
        <f t="shared" ca="1" si="35"/>
        <v>2.4285560537804028E-2</v>
      </c>
      <c r="AG57">
        <f t="shared" ca="1" si="5"/>
        <v>0.24443620933179852</v>
      </c>
      <c r="AH57">
        <f t="shared" ca="1" si="36"/>
        <v>0.71170083269842932</v>
      </c>
      <c r="AI57">
        <f t="shared" ca="1" si="25"/>
        <v>0.71170083269842932</v>
      </c>
      <c r="AJ57" s="4">
        <f t="shared" ca="1" si="37"/>
        <v>0.65375266510830432</v>
      </c>
      <c r="AK57">
        <f t="shared" ca="1" si="6"/>
        <v>-5.9957220528579873E-2</v>
      </c>
      <c r="AL57">
        <f t="shared" ca="1" si="38"/>
        <v>-0.98589167621068274</v>
      </c>
      <c r="AM57">
        <f t="shared" ca="1" si="26"/>
        <v>-0.98589167621068274</v>
      </c>
      <c r="AN57" s="4" t="str">
        <f t="shared" ca="1" si="39"/>
        <v>ignore</v>
      </c>
    </row>
    <row r="58" spans="2:40" x14ac:dyDescent="0.25">
      <c r="B58">
        <v>28</v>
      </c>
      <c r="D58" s="9">
        <f t="shared" ca="1" si="0"/>
        <v>46.244999999999997</v>
      </c>
      <c r="F58" s="4">
        <f t="shared" ca="1" si="1"/>
        <v>29.040612672915859</v>
      </c>
      <c r="H58" s="4">
        <f t="shared" ca="1" si="2"/>
        <v>0.40202449952379549</v>
      </c>
      <c r="J58" s="9">
        <f t="shared" ca="1" si="27"/>
        <v>0.67197785115369824</v>
      </c>
      <c r="L58" s="4">
        <f t="shared" ca="1" si="3"/>
        <v>495.1107444770841</v>
      </c>
      <c r="N58" t="str">
        <f t="shared" ca="1" si="28"/>
        <v xml:space="preserve"> </v>
      </c>
      <c r="O58" s="9" t="str">
        <f t="shared" ca="1" si="29"/>
        <v xml:space="preserve"> </v>
      </c>
      <c r="P58" s="4" t="str">
        <f t="shared" ca="1" si="30"/>
        <v>none</v>
      </c>
      <c r="Q58" s="4" t="str">
        <f t="shared" ca="1" si="31"/>
        <v xml:space="preserve"> </v>
      </c>
      <c r="R58" s="9" t="str">
        <f t="shared" ca="1" si="32"/>
        <v xml:space="preserve"> </v>
      </c>
      <c r="S58" s="4" t="str">
        <f t="shared" ca="1" si="33"/>
        <v xml:space="preserve"> </v>
      </c>
      <c r="AB58">
        <f t="shared" si="34"/>
        <v>0.88294759285892699</v>
      </c>
      <c r="AC58">
        <f t="shared" ca="1" si="23"/>
        <v>-9.3592218958153631E-2</v>
      </c>
      <c r="AD58">
        <f t="shared" ca="1" si="24"/>
        <v>1.0237658792908881</v>
      </c>
      <c r="AF58">
        <f t="shared" ca="1" si="35"/>
        <v>2.4122519007728049E-2</v>
      </c>
      <c r="AG58">
        <f t="shared" ca="1" si="5"/>
        <v>0.24312831953199807</v>
      </c>
      <c r="AH58">
        <f t="shared" ca="1" si="36"/>
        <v>0.69157409044381901</v>
      </c>
      <c r="AI58">
        <f t="shared" ca="1" si="25"/>
        <v>0.69157409044381901</v>
      </c>
      <c r="AJ58" s="4">
        <f t="shared" ca="1" si="37"/>
        <v>0.67197785115369824</v>
      </c>
      <c r="AK58">
        <f t="shared" ca="1" si="6"/>
        <v>-6.028921373374601E-2</v>
      </c>
      <c r="AL58">
        <f t="shared" ca="1" si="38"/>
        <v>-0.98473605035797518</v>
      </c>
      <c r="AM58">
        <f t="shared" ca="1" si="26"/>
        <v>-0.98473605035797518</v>
      </c>
      <c r="AN58" s="4" t="str">
        <f t="shared" ca="1" si="39"/>
        <v>ignore</v>
      </c>
    </row>
    <row r="59" spans="2:40" x14ac:dyDescent="0.25">
      <c r="B59">
        <v>29</v>
      </c>
      <c r="D59" s="9">
        <f t="shared" ca="1" si="0"/>
        <v>47.86</v>
      </c>
      <c r="F59" s="4">
        <f t="shared" ca="1" si="1"/>
        <v>28.704292196607899</v>
      </c>
      <c r="H59" s="4">
        <f t="shared" ca="1" si="2"/>
        <v>0.40539668878593943</v>
      </c>
      <c r="J59" s="9">
        <f t="shared" ca="1" si="27"/>
        <v>0.68960720560437438</v>
      </c>
      <c r="L59" s="4">
        <f t="shared" ca="1" si="3"/>
        <v>495.44706495339204</v>
      </c>
      <c r="N59" t="str">
        <f t="shared" ca="1" si="28"/>
        <v xml:space="preserve"> </v>
      </c>
      <c r="O59" s="9" t="str">
        <f t="shared" ca="1" si="29"/>
        <v xml:space="preserve"> </v>
      </c>
      <c r="P59" s="4" t="str">
        <f t="shared" ca="1" si="30"/>
        <v>none</v>
      </c>
      <c r="Q59" s="4" t="str">
        <f t="shared" ca="1" si="31"/>
        <v xml:space="preserve"> </v>
      </c>
      <c r="R59" s="9" t="str">
        <f t="shared" ca="1" si="32"/>
        <v xml:space="preserve"> </v>
      </c>
      <c r="S59" s="4" t="str">
        <f t="shared" ca="1" si="33"/>
        <v xml:space="preserve"> </v>
      </c>
      <c r="AB59">
        <f t="shared" si="34"/>
        <v>0.87461970713939574</v>
      </c>
      <c r="AC59">
        <f t="shared" ca="1" si="23"/>
        <v>-9.2709465202410191E-2</v>
      </c>
      <c r="AD59">
        <f t="shared" ca="1" si="24"/>
        <v>1.0236014207794941</v>
      </c>
      <c r="AF59">
        <f t="shared" ca="1" si="35"/>
        <v>2.3955592570101693E-2</v>
      </c>
      <c r="AG59">
        <f t="shared" ca="1" si="5"/>
        <v>0.24177907855825354</v>
      </c>
      <c r="AH59">
        <f t="shared" ca="1" si="36"/>
        <v>0.67094541627037674</v>
      </c>
      <c r="AI59">
        <f t="shared" ca="1" si="25"/>
        <v>0.67094541627037674</v>
      </c>
      <c r="AJ59" s="4">
        <f t="shared" ca="1" si="37"/>
        <v>0.68960720560437438</v>
      </c>
      <c r="AK59">
        <f t="shared" ca="1" si="6"/>
        <v>-6.063539641719129E-2</v>
      </c>
      <c r="AL59">
        <f t="shared" ca="1" si="38"/>
        <v>-0.98352416198573545</v>
      </c>
      <c r="AM59">
        <f t="shared" ca="1" si="26"/>
        <v>-0.98352416198573545</v>
      </c>
      <c r="AN59" s="4" t="str">
        <f t="shared" ca="1" si="39"/>
        <v>ignore</v>
      </c>
    </row>
    <row r="60" spans="2:40" x14ac:dyDescent="0.25">
      <c r="B60">
        <v>30</v>
      </c>
      <c r="D60" s="9">
        <f t="shared" ca="1" si="0"/>
        <v>49.470999999999997</v>
      </c>
      <c r="F60" s="4">
        <f t="shared" ca="1" si="1"/>
        <v>28.360153675475406</v>
      </c>
      <c r="H60" s="4">
        <f t="shared" ca="1" si="2"/>
        <v>0.40892611577405713</v>
      </c>
      <c r="J60" s="9">
        <f t="shared" ca="1" si="27"/>
        <v>0.70662916523592667</v>
      </c>
      <c r="L60" s="4">
        <f t="shared" ca="1" si="3"/>
        <v>495.79120347452454</v>
      </c>
      <c r="N60" t="str">
        <f t="shared" ca="1" si="28"/>
        <v xml:space="preserve"> </v>
      </c>
      <c r="O60" s="9" t="str">
        <f t="shared" ca="1" si="29"/>
        <v xml:space="preserve"> </v>
      </c>
      <c r="P60" s="4" t="str">
        <f t="shared" ca="1" si="30"/>
        <v>none</v>
      </c>
      <c r="Q60" s="4" t="str">
        <f t="shared" ca="1" si="31"/>
        <v xml:space="preserve"> </v>
      </c>
      <c r="R60" s="9" t="str">
        <f t="shared" ca="1" si="32"/>
        <v xml:space="preserve"> </v>
      </c>
      <c r="S60" s="4" t="str">
        <f t="shared" ca="1" si="33"/>
        <v xml:space="preserve"> </v>
      </c>
      <c r="AB60">
        <f t="shared" si="34"/>
        <v>0.86602540378443871</v>
      </c>
      <c r="AC60">
        <f t="shared" ca="1" si="23"/>
        <v>-9.1798471245469374E-2</v>
      </c>
      <c r="AD60">
        <f t="shared" ca="1" si="24"/>
        <v>1.0234333351643825</v>
      </c>
      <c r="AF60">
        <f t="shared" ca="1" si="35"/>
        <v>2.3784984599076159E-2</v>
      </c>
      <c r="AG60">
        <f t="shared" ca="1" si="5"/>
        <v>0.24038916471221958</v>
      </c>
      <c r="AH60">
        <f t="shared" ca="1" si="36"/>
        <v>0.64983721167663822</v>
      </c>
      <c r="AI60">
        <f t="shared" ca="1" si="25"/>
        <v>0.64983721167663822</v>
      </c>
      <c r="AJ60" s="4">
        <f t="shared" ca="1" si="37"/>
        <v>0.70662916523592667</v>
      </c>
      <c r="AK60">
        <f t="shared" ca="1" si="6"/>
        <v>-6.0996002321774621E-2</v>
      </c>
      <c r="AL60">
        <f t="shared" ca="1" si="38"/>
        <v>-0.98225432157978354</v>
      </c>
      <c r="AM60">
        <f t="shared" ca="1" si="26"/>
        <v>-0.98225432157978354</v>
      </c>
      <c r="AN60" s="4" t="str">
        <f t="shared" ca="1" si="39"/>
        <v>ignore</v>
      </c>
    </row>
    <row r="61" spans="2:40" x14ac:dyDescent="0.25">
      <c r="B61">
        <v>31</v>
      </c>
      <c r="D61" s="9">
        <f t="shared" ca="1" si="0"/>
        <v>51.076999999999998</v>
      </c>
      <c r="F61" s="4">
        <f t="shared" ca="1" si="1"/>
        <v>28.008569011543965</v>
      </c>
      <c r="H61" s="4">
        <f t="shared" ca="1" si="2"/>
        <v>0.41261735225288565</v>
      </c>
      <c r="J61" s="9">
        <f t="shared" ca="1" si="27"/>
        <v>0.72303306497930853</v>
      </c>
      <c r="L61" s="4">
        <f t="shared" ca="1" si="3"/>
        <v>496.14278813845601</v>
      </c>
      <c r="N61" t="str">
        <f t="shared" ca="1" si="28"/>
        <v xml:space="preserve"> </v>
      </c>
      <c r="O61" s="9" t="str">
        <f t="shared" ca="1" si="29"/>
        <v xml:space="preserve"> </v>
      </c>
      <c r="P61" s="4" t="str">
        <f t="shared" ca="1" si="30"/>
        <v>none</v>
      </c>
      <c r="Q61" s="4" t="str">
        <f t="shared" ca="1" si="31"/>
        <v xml:space="preserve"> </v>
      </c>
      <c r="R61" s="9" t="str">
        <f t="shared" ca="1" si="32"/>
        <v xml:space="preserve"> </v>
      </c>
      <c r="S61" s="4" t="str">
        <f t="shared" ca="1" si="33"/>
        <v xml:space="preserve"> </v>
      </c>
      <c r="AB61">
        <f t="shared" si="34"/>
        <v>0.85716730070211233</v>
      </c>
      <c r="AC61">
        <f t="shared" ca="1" si="23"/>
        <v>-9.0859514584915396E-2</v>
      </c>
      <c r="AD61">
        <f t="shared" ca="1" si="24"/>
        <v>1.0232618272319836</v>
      </c>
      <c r="AF61">
        <f t="shared" ca="1" si="35"/>
        <v>2.3610902954183988E-2</v>
      </c>
      <c r="AG61">
        <f t="shared" ca="1" si="5"/>
        <v>0.23895928200450714</v>
      </c>
      <c r="AH61">
        <f t="shared" ca="1" si="36"/>
        <v>0.62827228777952737</v>
      </c>
      <c r="AI61">
        <f t="shared" ca="1" si="25"/>
        <v>0.62827228777952737</v>
      </c>
      <c r="AJ61" s="4">
        <f t="shared" ca="1" si="37"/>
        <v>0.72303306497930853</v>
      </c>
      <c r="AK61">
        <f t="shared" ca="1" si="6"/>
        <v>-6.1371274386361835E-2</v>
      </c>
      <c r="AL61">
        <f t="shared" ca="1" si="38"/>
        <v>-0.9809247507082407</v>
      </c>
      <c r="AM61">
        <f t="shared" ca="1" si="26"/>
        <v>-0.9809247507082407</v>
      </c>
      <c r="AN61" s="4" t="str">
        <f t="shared" ca="1" si="39"/>
        <v>ignore</v>
      </c>
    </row>
    <row r="62" spans="2:40" x14ac:dyDescent="0.25">
      <c r="B62">
        <v>32</v>
      </c>
      <c r="D62" s="9">
        <f t="shared" ca="1" si="0"/>
        <v>52.679000000000002</v>
      </c>
      <c r="F62" s="4">
        <f t="shared" ca="1" si="1"/>
        <v>27.649916210381907</v>
      </c>
      <c r="H62" s="4">
        <f t="shared" ca="1" si="2"/>
        <v>0.41647522428425338</v>
      </c>
      <c r="J62" s="9">
        <f t="shared" ca="1" si="27"/>
        <v>0.73880914914187623</v>
      </c>
      <c r="L62" s="4">
        <f t="shared" ca="1" si="3"/>
        <v>496.50144093961808</v>
      </c>
      <c r="N62" t="str">
        <f t="shared" ca="1" si="28"/>
        <v xml:space="preserve"> </v>
      </c>
      <c r="O62" s="9" t="str">
        <f t="shared" ca="1" si="29"/>
        <v xml:space="preserve"> </v>
      </c>
      <c r="P62" s="4" t="str">
        <f t="shared" ca="1" si="30"/>
        <v>none</v>
      </c>
      <c r="Q62" s="4" t="str">
        <f t="shared" ca="1" si="31"/>
        <v xml:space="preserve"> </v>
      </c>
      <c r="R62" s="9" t="str">
        <f t="shared" ca="1" si="32"/>
        <v xml:space="preserve"> </v>
      </c>
      <c r="S62" s="4" t="str">
        <f t="shared" ca="1" si="33"/>
        <v xml:space="preserve"> </v>
      </c>
      <c r="AB62">
        <f t="shared" si="34"/>
        <v>0.84804809615642596</v>
      </c>
      <c r="AC62">
        <f t="shared" ca="1" si="23"/>
        <v>-8.9892881236042971E-2</v>
      </c>
      <c r="AD62">
        <f t="shared" ca="1" si="24"/>
        <v>1.0230871059382944</v>
      </c>
      <c r="AF62">
        <f t="shared" ca="1" si="35"/>
        <v>2.343355972709427E-2</v>
      </c>
      <c r="AG62">
        <f t="shared" ca="1" si="5"/>
        <v>0.23749016025259662</v>
      </c>
      <c r="AH62">
        <f t="shared" ca="1" si="36"/>
        <v>0.60627383006508062</v>
      </c>
      <c r="AI62">
        <f t="shared" ca="1" si="25"/>
        <v>0.60627383006508062</v>
      </c>
      <c r="AJ62" s="4">
        <f t="shared" ca="1" si="37"/>
        <v>0.73880914914187623</v>
      </c>
      <c r="AK62">
        <f t="shared" ca="1" si="6"/>
        <v>-6.1761464789075272E-2</v>
      </c>
      <c r="AL62">
        <f t="shared" ca="1" si="38"/>
        <v>-0.97953357877611824</v>
      </c>
      <c r="AM62">
        <f t="shared" ca="1" si="26"/>
        <v>-0.97953357877611824</v>
      </c>
      <c r="AN62" s="4" t="str">
        <f t="shared" ca="1" si="39"/>
        <v>ignore</v>
      </c>
    </row>
    <row r="63" spans="2:40" x14ac:dyDescent="0.25">
      <c r="B63">
        <v>33</v>
      </c>
      <c r="D63" s="9">
        <f t="shared" ca="1" si="0"/>
        <v>54.277000000000001</v>
      </c>
      <c r="F63" s="4">
        <f t="shared" ca="1" si="1"/>
        <v>27.284578796481298</v>
      </c>
      <c r="H63" s="4">
        <f t="shared" ca="1" si="2"/>
        <v>0.42050482374460335</v>
      </c>
      <c r="J63" s="9">
        <f t="shared" ca="1" si="27"/>
        <v>0.75394858098676609</v>
      </c>
      <c r="L63" s="4">
        <f t="shared" ca="1" si="3"/>
        <v>496.86677835351867</v>
      </c>
      <c r="N63" t="str">
        <f t="shared" ca="1" si="28"/>
        <v xml:space="preserve"> </v>
      </c>
      <c r="O63" s="9" t="str">
        <f t="shared" ca="1" si="29"/>
        <v xml:space="preserve"> </v>
      </c>
      <c r="P63" s="4" t="str">
        <f t="shared" ca="1" si="30"/>
        <v>none</v>
      </c>
      <c r="Q63" s="4" t="str">
        <f t="shared" ca="1" si="31"/>
        <v xml:space="preserve"> </v>
      </c>
      <c r="R63" s="9" t="str">
        <f t="shared" ca="1" si="32"/>
        <v xml:space="preserve"> </v>
      </c>
      <c r="S63" s="4" t="str">
        <f t="shared" ca="1" si="33"/>
        <v xml:space="preserve"> </v>
      </c>
      <c r="AB63">
        <f t="shared" si="34"/>
        <v>0.83867056794542405</v>
      </c>
      <c r="AC63">
        <f t="shared" ca="1" si="23"/>
        <v>-8.8898865644734162E-2</v>
      </c>
      <c r="AD63">
        <f t="shared" ca="1" si="24"/>
        <v>1.0229093841542978</v>
      </c>
      <c r="AF63">
        <f t="shared" ca="1" si="35"/>
        <v>2.3253170983211585E-2</v>
      </c>
      <c r="AG63">
        <f t="shared" ca="1" si="5"/>
        <v>0.23598255516360794</v>
      </c>
      <c r="AH63">
        <f t="shared" ca="1" si="36"/>
        <v>0.58386536253000965</v>
      </c>
      <c r="AI63">
        <f t="shared" ca="1" si="25"/>
        <v>0.58386536253000965</v>
      </c>
      <c r="AJ63" s="4">
        <f t="shared" ca="1" si="37"/>
        <v>0.75394858098676609</v>
      </c>
      <c r="AK63">
        <f t="shared" ca="1" si="6"/>
        <v>-6.2166834979884483E-2</v>
      </c>
      <c r="AL63">
        <f t="shared" ca="1" si="38"/>
        <v>-0.97807883965219877</v>
      </c>
      <c r="AM63">
        <f t="shared" ca="1" si="26"/>
        <v>-0.97807883965219877</v>
      </c>
      <c r="AN63" s="4" t="str">
        <f t="shared" ca="1" si="39"/>
        <v>ignore</v>
      </c>
    </row>
    <row r="64" spans="2:40" x14ac:dyDescent="0.25">
      <c r="B64">
        <v>34</v>
      </c>
      <c r="D64" s="9">
        <f t="shared" ca="1" si="0"/>
        <v>55.87</v>
      </c>
      <c r="F64" s="4">
        <f t="shared" ca="1" si="1"/>
        <v>26.912945219535644</v>
      </c>
      <c r="H64" s="4">
        <f t="shared" ca="1" si="2"/>
        <v>0.42471152047735389</v>
      </c>
      <c r="J64" s="9">
        <f t="shared" ca="1" si="27"/>
        <v>0.76844345066457909</v>
      </c>
      <c r="L64" s="4">
        <f t="shared" ca="1" si="3"/>
        <v>497.23841193046434</v>
      </c>
      <c r="N64" t="str">
        <f t="shared" ca="1" si="28"/>
        <v xml:space="preserve"> </v>
      </c>
      <c r="O64" s="9" t="str">
        <f t="shared" ca="1" si="29"/>
        <v xml:space="preserve"> </v>
      </c>
      <c r="P64" s="4" t="str">
        <f t="shared" ca="1" si="30"/>
        <v>none</v>
      </c>
      <c r="Q64" s="4" t="str">
        <f t="shared" ca="1" si="31"/>
        <v xml:space="preserve"> </v>
      </c>
      <c r="R64" s="9" t="str">
        <f t="shared" ca="1" si="32"/>
        <v xml:space="preserve"> </v>
      </c>
      <c r="S64" s="4" t="str">
        <f t="shared" ca="1" si="33"/>
        <v xml:space="preserve"> </v>
      </c>
      <c r="AB64">
        <f t="shared" si="34"/>
        <v>0.82903757255504162</v>
      </c>
      <c r="AC64">
        <f t="shared" ca="1" si="23"/>
        <v>-8.7877770597767316E-2</v>
      </c>
      <c r="AD64">
        <f t="shared" ca="1" si="24"/>
        <v>1.0227288784066111</v>
      </c>
      <c r="AF64">
        <f t="shared" ca="1" si="35"/>
        <v>2.3069956498433592E-2</v>
      </c>
      <c r="AG64">
        <f t="shared" ca="1" si="5"/>
        <v>0.23443724839971306</v>
      </c>
      <c r="AH64">
        <f t="shared" ca="1" si="36"/>
        <v>0.5610707112649953</v>
      </c>
      <c r="AI64">
        <f t="shared" ca="1" si="25"/>
        <v>0.5610707112649953</v>
      </c>
      <c r="AJ64" s="4">
        <f t="shared" ca="1" si="37"/>
        <v>0.76844345066457909</v>
      </c>
      <c r="AK64">
        <f t="shared" ca="1" si="6"/>
        <v>-6.2587655700856407E-2</v>
      </c>
      <c r="AL64">
        <f t="shared" ca="1" si="38"/>
        <v>-0.97655846817001346</v>
      </c>
      <c r="AM64">
        <f t="shared" ca="1" si="26"/>
        <v>-0.97655846817001346</v>
      </c>
      <c r="AN64" s="4" t="str">
        <f t="shared" ca="1" si="39"/>
        <v>ignore</v>
      </c>
    </row>
    <row r="65" spans="2:40" x14ac:dyDescent="0.25">
      <c r="B65">
        <v>35</v>
      </c>
      <c r="D65" s="9">
        <f t="shared" ca="1" si="0"/>
        <v>57.457999999999998</v>
      </c>
      <c r="F65" s="4">
        <f t="shared" ca="1" si="1"/>
        <v>26.535408252461295</v>
      </c>
      <c r="H65" s="4">
        <f t="shared" ca="1" si="2"/>
        <v>0.42910097510272938</v>
      </c>
      <c r="J65" s="9">
        <f t="shared" ca="1" si="27"/>
        <v>0.78228678149380582</v>
      </c>
      <c r="L65" s="4">
        <f t="shared" ca="1" si="3"/>
        <v>497.61594889753866</v>
      </c>
      <c r="N65" t="str">
        <f t="shared" ca="1" si="28"/>
        <v xml:space="preserve"> </v>
      </c>
      <c r="O65" s="9" t="str">
        <f t="shared" ca="1" si="29"/>
        <v xml:space="preserve"> </v>
      </c>
      <c r="P65" s="4" t="str">
        <f t="shared" ca="1" si="30"/>
        <v>none</v>
      </c>
      <c r="Q65" s="4" t="str">
        <f t="shared" ca="1" si="31"/>
        <v xml:space="preserve"> </v>
      </c>
      <c r="R65" s="9" t="str">
        <f t="shared" ca="1" si="32"/>
        <v xml:space="preserve"> </v>
      </c>
      <c r="S65" s="4" t="str">
        <f t="shared" ca="1" si="33"/>
        <v xml:space="preserve"> </v>
      </c>
      <c r="AB65">
        <f t="shared" si="34"/>
        <v>0.8191520442889918</v>
      </c>
      <c r="AC65">
        <f t="shared" ca="1" si="23"/>
        <v>-8.6829907130585318E-2</v>
      </c>
      <c r="AD65">
        <f t="shared" ca="1" si="24"/>
        <v>1.0225458086136834</v>
      </c>
      <c r="AF65">
        <f t="shared" ca="1" si="35"/>
        <v>2.288413949138797E-2</v>
      </c>
      <c r="AG65">
        <f t="shared" ca="1" si="5"/>
        <v>0.23285504762384462</v>
      </c>
      <c r="AH65">
        <f t="shared" ca="1" si="36"/>
        <v>0.53791396753145782</v>
      </c>
      <c r="AI65">
        <f t="shared" ca="1" si="25"/>
        <v>0.53791396753145782</v>
      </c>
      <c r="AJ65" s="4">
        <f t="shared" ca="1" si="37"/>
        <v>0.78228678149380582</v>
      </c>
      <c r="AK65">
        <f t="shared" ca="1" si="6"/>
        <v>-6.3024206992254778E-2</v>
      </c>
      <c r="AL65">
        <f t="shared" ca="1" si="38"/>
        <v>-0.97497029650554112</v>
      </c>
      <c r="AM65">
        <f t="shared" ca="1" si="26"/>
        <v>-0.97497029650554112</v>
      </c>
      <c r="AN65" s="4" t="str">
        <f t="shared" ca="1" si="39"/>
        <v>ignore</v>
      </c>
    </row>
    <row r="66" spans="2:40" x14ac:dyDescent="0.25">
      <c r="B66">
        <v>36</v>
      </c>
      <c r="D66" s="9">
        <f t="shared" ca="1" si="0"/>
        <v>59.040999999999997</v>
      </c>
      <c r="F66" s="4">
        <f t="shared" ca="1" si="1"/>
        <v>26.152364382016955</v>
      </c>
      <c r="H66" s="4">
        <f t="shared" ca="1" si="2"/>
        <v>0.43367915250750649</v>
      </c>
      <c r="J66" s="9">
        <f t="shared" ca="1" si="27"/>
        <v>0.79547253458853429</v>
      </c>
      <c r="L66" s="4">
        <f t="shared" ca="1" si="3"/>
        <v>497.998992767983</v>
      </c>
      <c r="N66" t="str">
        <f t="shared" ca="1" si="28"/>
        <v xml:space="preserve"> </v>
      </c>
      <c r="O66" s="9" t="str">
        <f t="shared" ca="1" si="29"/>
        <v xml:space="preserve"> </v>
      </c>
      <c r="P66" s="4" t="str">
        <f t="shared" ca="1" si="30"/>
        <v>none</v>
      </c>
      <c r="Q66" s="4" t="str">
        <f t="shared" ca="1" si="31"/>
        <v xml:space="preserve"> </v>
      </c>
      <c r="R66" s="9" t="str">
        <f t="shared" ca="1" si="32"/>
        <v xml:space="preserve"> </v>
      </c>
      <c r="S66" s="4" t="str">
        <f t="shared" ca="1" si="33"/>
        <v xml:space="preserve"> </v>
      </c>
      <c r="AB66">
        <f t="shared" si="34"/>
        <v>0.80901699437494745</v>
      </c>
      <c r="AC66">
        <f t="shared" ca="1" si="23"/>
        <v>-8.5755594432551138E-2</v>
      </c>
      <c r="AD66">
        <f t="shared" ca="1" si="24"/>
        <v>1.0223603978178575</v>
      </c>
      <c r="AF66">
        <f t="shared" ca="1" si="35"/>
        <v>2.2695946351474882E-2</v>
      </c>
      <c r="AG66">
        <f t="shared" ca="1" si="5"/>
        <v>0.23123678652322341</v>
      </c>
      <c r="AH66">
        <f t="shared" ca="1" si="36"/>
        <v>0.51441945038438652</v>
      </c>
      <c r="AI66">
        <f t="shared" ca="1" si="25"/>
        <v>0.51441945038438652</v>
      </c>
      <c r="AJ66" s="4">
        <f t="shared" ca="1" si="37"/>
        <v>0.79547253458853429</v>
      </c>
      <c r="AK66">
        <f t="shared" ca="1" si="6"/>
        <v>-6.3476778182545782E-2</v>
      </c>
      <c r="AL66">
        <f t="shared" ca="1" si="38"/>
        <v>-0.97331205043520064</v>
      </c>
      <c r="AM66">
        <f t="shared" ca="1" si="26"/>
        <v>-0.97331205043520064</v>
      </c>
      <c r="AN66" s="4" t="str">
        <f t="shared" ca="1" si="39"/>
        <v>ignore</v>
      </c>
    </row>
    <row r="67" spans="2:40" x14ac:dyDescent="0.25">
      <c r="B67">
        <v>37</v>
      </c>
      <c r="D67" s="9">
        <f t="shared" ca="1" si="0"/>
        <v>60.619</v>
      </c>
      <c r="F67" s="4">
        <f t="shared" ca="1" si="1"/>
        <v>25.76421319289458</v>
      </c>
      <c r="H67" s="4">
        <f t="shared" ca="1" si="2"/>
        <v>0.43845233603670836</v>
      </c>
      <c r="J67" s="9">
        <f t="shared" ca="1" si="27"/>
        <v>0.80799561183403523</v>
      </c>
      <c r="L67" s="4">
        <f t="shared" ca="1" si="3"/>
        <v>498.38714395710537</v>
      </c>
      <c r="N67" t="str">
        <f t="shared" ca="1" si="28"/>
        <v xml:space="preserve"> </v>
      </c>
      <c r="O67" s="9" t="str">
        <f t="shared" ca="1" si="29"/>
        <v xml:space="preserve"> </v>
      </c>
      <c r="P67" s="4" t="str">
        <f t="shared" ca="1" si="30"/>
        <v>none</v>
      </c>
      <c r="Q67" s="4" t="str">
        <f t="shared" ca="1" si="31"/>
        <v xml:space="preserve"> </v>
      </c>
      <c r="R67" s="9" t="str">
        <f t="shared" ca="1" si="32"/>
        <v xml:space="preserve"> </v>
      </c>
      <c r="S67" s="4" t="str">
        <f t="shared" ca="1" si="33"/>
        <v xml:space="preserve"> </v>
      </c>
      <c r="AB67">
        <f t="shared" si="34"/>
        <v>0.79863551004729283</v>
      </c>
      <c r="AC67">
        <f t="shared" ca="1" si="23"/>
        <v>-8.4655159749719711E-2</v>
      </c>
      <c r="AD67">
        <f t="shared" ca="1" si="24"/>
        <v>1.0221728719136278</v>
      </c>
      <c r="AF67">
        <f t="shared" ca="1" si="35"/>
        <v>2.2505606363046389E-2</v>
      </c>
      <c r="AG67">
        <f t="shared" ca="1" si="5"/>
        <v>0.22958332480808899</v>
      </c>
      <c r="AH67">
        <f t="shared" ca="1" si="36"/>
        <v>0.49061166889471647</v>
      </c>
      <c r="AI67">
        <f t="shared" ca="1" si="25"/>
        <v>0.49061166889471647</v>
      </c>
      <c r="AJ67" s="4">
        <f t="shared" ca="1" si="37"/>
        <v>0.80799561183403523</v>
      </c>
      <c r="AK67">
        <f t="shared" ca="1" si="6"/>
        <v>-6.3945667860227914E-2</v>
      </c>
      <c r="AL67">
        <f t="shared" ca="1" si="38"/>
        <v>-0.97158134547876507</v>
      </c>
      <c r="AM67">
        <f t="shared" ca="1" si="26"/>
        <v>-0.97158134547876507</v>
      </c>
      <c r="AN67" s="4" t="str">
        <f t="shared" ca="1" si="39"/>
        <v>ignore</v>
      </c>
    </row>
    <row r="68" spans="2:40" x14ac:dyDescent="0.25">
      <c r="B68">
        <v>38</v>
      </c>
      <c r="D68" s="9">
        <f t="shared" ca="1" si="0"/>
        <v>62.192</v>
      </c>
      <c r="F68" s="4">
        <f t="shared" ca="1" si="1"/>
        <v>25.371356746167482</v>
      </c>
      <c r="H68" s="4">
        <f t="shared" ca="1" si="2"/>
        <v>0.44342714240860764</v>
      </c>
      <c r="J68" s="9">
        <f t="shared" ca="1" si="27"/>
        <v>0.81985185721260168</v>
      </c>
      <c r="L68" s="4">
        <f t="shared" ca="1" si="3"/>
        <v>498.7800004038325</v>
      </c>
      <c r="N68" t="str">
        <f t="shared" ca="1" si="28"/>
        <v xml:space="preserve"> </v>
      </c>
      <c r="O68" s="9" t="str">
        <f t="shared" ca="1" si="29"/>
        <v xml:space="preserve"> </v>
      </c>
      <c r="P68" s="4" t="str">
        <f t="shared" ca="1" si="30"/>
        <v>none</v>
      </c>
      <c r="Q68" s="4" t="str">
        <f t="shared" ca="1" si="31"/>
        <v xml:space="preserve"> </v>
      </c>
      <c r="R68" s="9" t="str">
        <f t="shared" ca="1" si="32"/>
        <v xml:space="preserve"> </v>
      </c>
      <c r="S68" s="4" t="str">
        <f t="shared" ca="1" si="33"/>
        <v xml:space="preserve"> </v>
      </c>
      <c r="AB68">
        <f t="shared" si="34"/>
        <v>0.7880107536067219</v>
      </c>
      <c r="AC68">
        <f t="shared" ca="1" si="23"/>
        <v>-8.3528938285155563E-2</v>
      </c>
      <c r="AD68">
        <f t="shared" ca="1" si="24"/>
        <v>1.0219834593724226</v>
      </c>
      <c r="AF68">
        <f t="shared" ca="1" si="35"/>
        <v>2.2313351426058753E-2</v>
      </c>
      <c r="AG68">
        <f t="shared" ca="1" si="5"/>
        <v>0.22789554818288002</v>
      </c>
      <c r="AH68">
        <f t="shared" ca="1" si="36"/>
        <v>0.46651528402562914</v>
      </c>
      <c r="AI68">
        <f t="shared" ca="1" si="25"/>
        <v>0.46651528402562914</v>
      </c>
      <c r="AJ68" s="4">
        <f t="shared" ca="1" si="37"/>
        <v>0.81985185721260168</v>
      </c>
      <c r="AK68">
        <f t="shared" ca="1" si="6"/>
        <v>-6.4431183825263458E-2</v>
      </c>
      <c r="AL68">
        <f t="shared" ca="1" si="38"/>
        <v>-0.96977568293302996</v>
      </c>
      <c r="AM68">
        <f t="shared" ca="1" si="26"/>
        <v>-0.96977568293302996</v>
      </c>
      <c r="AN68" s="4" t="str">
        <f t="shared" ca="1" si="39"/>
        <v>ignore</v>
      </c>
    </row>
    <row r="69" spans="2:40" x14ac:dyDescent="0.25">
      <c r="B69">
        <v>39</v>
      </c>
      <c r="D69" s="9">
        <f t="shared" ca="1" si="0"/>
        <v>63.759</v>
      </c>
      <c r="F69" s="4">
        <f t="shared" ca="1" si="1"/>
        <v>24.974198952999853</v>
      </c>
      <c r="H69" s="4">
        <f t="shared" ca="1" si="2"/>
        <v>0.44861053737341872</v>
      </c>
      <c r="J69" s="9">
        <f t="shared" ca="1" si="27"/>
        <v>0.83103805648366136</v>
      </c>
      <c r="L69" s="4">
        <f t="shared" ca="1" si="3"/>
        <v>499.1771581970001</v>
      </c>
      <c r="N69" t="str">
        <f t="shared" ca="1" si="28"/>
        <v xml:space="preserve"> </v>
      </c>
      <c r="O69" s="9" t="str">
        <f t="shared" ca="1" si="29"/>
        <v xml:space="preserve"> </v>
      </c>
      <c r="P69" s="4" t="str">
        <f t="shared" ca="1" si="30"/>
        <v>none</v>
      </c>
      <c r="Q69" s="4" t="str">
        <f t="shared" ca="1" si="31"/>
        <v xml:space="preserve"> </v>
      </c>
      <c r="R69" s="9" t="str">
        <f t="shared" ca="1" si="32"/>
        <v xml:space="preserve"> </v>
      </c>
      <c r="S69" s="4" t="str">
        <f t="shared" ca="1" si="33"/>
        <v xml:space="preserve"> </v>
      </c>
      <c r="AB69">
        <f t="shared" si="34"/>
        <v>0.7771459614569709</v>
      </c>
      <c r="AC69">
        <f t="shared" ca="1" si="23"/>
        <v>-8.237727309682677E-2</v>
      </c>
      <c r="AD69">
        <f t="shared" ca="1" si="24"/>
        <v>1.0217923909642463</v>
      </c>
      <c r="AF69">
        <f t="shared" ca="1" si="35"/>
        <v>2.2119415773538098E-2</v>
      </c>
      <c r="AG69">
        <f t="shared" ca="1" si="5"/>
        <v>0.22617436828697216</v>
      </c>
      <c r="AH69">
        <f t="shared" ca="1" si="36"/>
        <v>0.44215507021815548</v>
      </c>
      <c r="AI69">
        <f t="shared" ca="1" si="25"/>
        <v>0.44215507021815548</v>
      </c>
      <c r="AJ69" s="4">
        <f t="shared" ca="1" si="37"/>
        <v>0.83103805648366136</v>
      </c>
      <c r="AK69">
        <f t="shared" ca="1" si="6"/>
        <v>-6.4933643017744277E-2</v>
      </c>
      <c r="AL69">
        <f t="shared" ca="1" si="38"/>
        <v>-0.96789244580340428</v>
      </c>
      <c r="AM69">
        <f t="shared" ca="1" si="26"/>
        <v>-0.96789244580340428</v>
      </c>
      <c r="AN69" s="4" t="str">
        <f t="shared" ca="1" si="39"/>
        <v>ignore</v>
      </c>
    </row>
    <row r="70" spans="2:40" x14ac:dyDescent="0.25">
      <c r="B70">
        <v>40</v>
      </c>
      <c r="D70" s="9">
        <f t="shared" ca="1" si="0"/>
        <v>65.319999999999993</v>
      </c>
      <c r="F70" s="4">
        <f t="shared" ca="1" si="1"/>
        <v>24.57314494453702</v>
      </c>
      <c r="H70" s="4">
        <f t="shared" ca="1" si="2"/>
        <v>0.45400985213474393</v>
      </c>
      <c r="J70" s="9">
        <f t="shared" ca="1" si="27"/>
        <v>0.84155193522358551</v>
      </c>
      <c r="L70" s="4">
        <f t="shared" ca="1" si="3"/>
        <v>499.57821220546293</v>
      </c>
      <c r="N70" t="str">
        <f t="shared" ca="1" si="28"/>
        <v xml:space="preserve"> </v>
      </c>
      <c r="O70" s="9" t="str">
        <f t="shared" ca="1" si="29"/>
        <v xml:space="preserve"> </v>
      </c>
      <c r="P70" s="4" t="str">
        <f t="shared" ca="1" si="30"/>
        <v>none</v>
      </c>
      <c r="Q70" s="4" t="str">
        <f t="shared" ca="1" si="31"/>
        <v xml:space="preserve"> </v>
      </c>
      <c r="R70" s="9" t="str">
        <f t="shared" ca="1" si="32"/>
        <v xml:space="preserve"> </v>
      </c>
      <c r="S70" s="4" t="str">
        <f t="shared" ca="1" si="33"/>
        <v xml:space="preserve"> </v>
      </c>
      <c r="AB70">
        <f t="shared" si="34"/>
        <v>0.76604444311897801</v>
      </c>
      <c r="AC70">
        <f t="shared" ca="1" si="23"/>
        <v>-8.1200514993106127E-2</v>
      </c>
      <c r="AD70">
        <f t="shared" ca="1" si="24"/>
        <v>1.021599899476523</v>
      </c>
      <c r="AF70">
        <f t="shared" ca="1" si="35"/>
        <v>2.1924035686203529E-2</v>
      </c>
      <c r="AG70">
        <f t="shared" ca="1" si="5"/>
        <v>0.22442072260193857</v>
      </c>
      <c r="AH70">
        <f t="shared" ca="1" si="36"/>
        <v>0.41755587674246286</v>
      </c>
      <c r="AI70">
        <f t="shared" ca="1" si="25"/>
        <v>0.41755587674246286</v>
      </c>
      <c r="AJ70" s="4">
        <f t="shared" ca="1" si="37"/>
        <v>0.84155193522358551</v>
      </c>
      <c r="AK70">
        <f t="shared" ca="1" si="6"/>
        <v>-6.5453371421277717E-2</v>
      </c>
      <c r="AL70">
        <f t="shared" ca="1" si="38"/>
        <v>-0.96592889464209408</v>
      </c>
      <c r="AM70">
        <f t="shared" ca="1" si="26"/>
        <v>-0.96592889464209408</v>
      </c>
      <c r="AN70" s="4" t="str">
        <f t="shared" ca="1" si="39"/>
        <v>ignore</v>
      </c>
    </row>
    <row r="71" spans="2:40" x14ac:dyDescent="0.25">
      <c r="B71">
        <v>41</v>
      </c>
      <c r="D71" s="9">
        <f t="shared" ca="1" si="0"/>
        <v>66.875</v>
      </c>
      <c r="F71" s="4">
        <f t="shared" ca="1" si="1"/>
        <v>24.168600438909639</v>
      </c>
      <c r="H71" s="4">
        <f t="shared" ca="1" si="2"/>
        <v>0.4596328005511186</v>
      </c>
      <c r="J71" s="9">
        <f t="shared" ca="1" si="27"/>
        <v>0.8513921552317949</v>
      </c>
      <c r="L71" s="4">
        <f t="shared" ca="1" si="3"/>
        <v>499.9827567110903</v>
      </c>
      <c r="N71" t="str">
        <f t="shared" ca="1" si="28"/>
        <v xml:space="preserve"> </v>
      </c>
      <c r="O71" s="9" t="str">
        <f t="shared" ca="1" si="29"/>
        <v xml:space="preserve"> </v>
      </c>
      <c r="P71" s="4" t="str">
        <f t="shared" ca="1" si="30"/>
        <v>none</v>
      </c>
      <c r="Q71" s="4" t="str">
        <f t="shared" ca="1" si="31"/>
        <v xml:space="preserve"> </v>
      </c>
      <c r="R71" s="9" t="str">
        <f t="shared" ca="1" si="32"/>
        <v xml:space="preserve"> </v>
      </c>
      <c r="S71" s="4" t="str">
        <f t="shared" ca="1" si="33"/>
        <v xml:space="preserve"> </v>
      </c>
      <c r="AB71">
        <f t="shared" si="34"/>
        <v>0.75470958022277201</v>
      </c>
      <c r="AC71">
        <f t="shared" ca="1" si="23"/>
        <v>-7.9999022425911517E-2</v>
      </c>
      <c r="AD71">
        <f t="shared" ca="1" si="24"/>
        <v>1.0214062194304787</v>
      </c>
      <c r="AF71">
        <f t="shared" ca="1" si="35"/>
        <v>2.1727449204595455E-2</v>
      </c>
      <c r="AG71">
        <f t="shared" ca="1" si="5"/>
        <v>0.22263557432216285</v>
      </c>
      <c r="AH71">
        <f t="shared" ca="1" si="36"/>
        <v>0.39274258887234731</v>
      </c>
      <c r="AI71">
        <f t="shared" ca="1" si="25"/>
        <v>0.39274258887234731</v>
      </c>
      <c r="AJ71" s="4">
        <f t="shared" ca="1" si="37"/>
        <v>0.8513921552317949</v>
      </c>
      <c r="AK71">
        <f t="shared" ca="1" si="6"/>
        <v>-6.5990703938432815E-2</v>
      </c>
      <c r="AL71">
        <f t="shared" ca="1" si="38"/>
        <v>-0.9638821633031992</v>
      </c>
      <c r="AM71">
        <f t="shared" ca="1" si="26"/>
        <v>-0.9638821633031992</v>
      </c>
      <c r="AN71" s="4" t="str">
        <f t="shared" ca="1" si="39"/>
        <v>ignore</v>
      </c>
    </row>
    <row r="72" spans="2:40" x14ac:dyDescent="0.25">
      <c r="B72">
        <v>42</v>
      </c>
      <c r="D72" s="9">
        <f t="shared" ca="1" si="0"/>
        <v>68.424000000000007</v>
      </c>
      <c r="F72" s="4">
        <f t="shared" ca="1" si="1"/>
        <v>23.760971106317424</v>
      </c>
      <c r="H72" s="4">
        <f t="shared" ca="1" si="2"/>
        <v>0.46548749713285509</v>
      </c>
      <c r="J72" s="9">
        <f t="shared" ca="1" si="27"/>
        <v>0.86055830931107358</v>
      </c>
      <c r="L72" s="4">
        <f t="shared" ca="1" si="3"/>
        <v>500.39038604368255</v>
      </c>
      <c r="N72" t="str">
        <f t="shared" ca="1" si="28"/>
        <v xml:space="preserve"> </v>
      </c>
      <c r="O72" s="9" t="str">
        <f t="shared" ca="1" si="29"/>
        <v xml:space="preserve"> </v>
      </c>
      <c r="P72" s="4" t="str">
        <f t="shared" ca="1" si="30"/>
        <v>none</v>
      </c>
      <c r="Q72" s="4" t="str">
        <f t="shared" ca="1" si="31"/>
        <v xml:space="preserve"> </v>
      </c>
      <c r="R72" s="9" t="str">
        <f t="shared" ca="1" si="32"/>
        <v xml:space="preserve"> </v>
      </c>
      <c r="S72" s="4" t="str">
        <f t="shared" ca="1" si="33"/>
        <v xml:space="preserve"> </v>
      </c>
      <c r="AB72">
        <f t="shared" si="34"/>
        <v>0.74314482547739424</v>
      </c>
      <c r="AC72">
        <f t="shared" ca="1" si="23"/>
        <v>-7.8773161381518061E-2</v>
      </c>
      <c r="AD72">
        <f t="shared" ca="1" si="24"/>
        <v>1.0212115867954159</v>
      </c>
      <c r="AF72">
        <f t="shared" ca="1" si="35"/>
        <v>2.1529895839059898E-2</v>
      </c>
      <c r="AG72">
        <f t="shared" ca="1" si="5"/>
        <v>0.22081991218549477</v>
      </c>
      <c r="AH72">
        <f t="shared" ca="1" si="36"/>
        <v>0.3677400889416389</v>
      </c>
      <c r="AI72">
        <f t="shared" ca="1" si="25"/>
        <v>0.3677400889416389</v>
      </c>
      <c r="AJ72" s="4">
        <f t="shared" ca="1" si="37"/>
        <v>0.86055830931107358</v>
      </c>
      <c r="AK72">
        <f t="shared" ca="1" si="6"/>
        <v>-6.6545984235440947E-2</v>
      </c>
      <c r="AL72">
        <f t="shared" ca="1" si="38"/>
        <v>-0.96174925462688199</v>
      </c>
      <c r="AM72">
        <f t="shared" ca="1" si="26"/>
        <v>-0.96174925462688199</v>
      </c>
      <c r="AN72" s="4" t="str">
        <f t="shared" ca="1" si="39"/>
        <v>ignore</v>
      </c>
    </row>
    <row r="73" spans="2:40" x14ac:dyDescent="0.25">
      <c r="B73">
        <v>43</v>
      </c>
      <c r="D73" s="9">
        <f t="shared" ca="1" si="0"/>
        <v>69.965999999999994</v>
      </c>
      <c r="F73" s="4">
        <f t="shared" ca="1" si="1"/>
        <v>23.350661933162346</v>
      </c>
      <c r="H73" s="4">
        <f t="shared" ca="1" si="2"/>
        <v>0.47158247584672308</v>
      </c>
      <c r="J73" s="9">
        <f t="shared" ca="1" si="27"/>
        <v>0.86905091443065519</v>
      </c>
      <c r="L73" s="4">
        <f t="shared" ca="1" si="3"/>
        <v>500.8006952168376</v>
      </c>
      <c r="N73" t="str">
        <f t="shared" ca="1" si="28"/>
        <v xml:space="preserve"> </v>
      </c>
      <c r="O73" s="9" t="str">
        <f t="shared" ca="1" si="29"/>
        <v xml:space="preserve"> </v>
      </c>
      <c r="P73" s="4" t="str">
        <f t="shared" ca="1" si="30"/>
        <v>none</v>
      </c>
      <c r="Q73" s="4" t="str">
        <f t="shared" ca="1" si="31"/>
        <v xml:space="preserve"> </v>
      </c>
      <c r="R73" s="9" t="str">
        <f t="shared" ca="1" si="32"/>
        <v xml:space="preserve"> </v>
      </c>
      <c r="S73" s="4" t="str">
        <f t="shared" ca="1" si="33"/>
        <v xml:space="preserve"> </v>
      </c>
      <c r="AB73">
        <f t="shared" si="34"/>
        <v>0.73135370161917046</v>
      </c>
      <c r="AC73">
        <f t="shared" ca="1" si="23"/>
        <v>-7.7523305269075027E-2</v>
      </c>
      <c r="AD73">
        <f t="shared" ca="1" si="24"/>
        <v>1.0210162387012194</v>
      </c>
      <c r="AF73">
        <f t="shared" ca="1" si="35"/>
        <v>2.1331616277941997E-2</v>
      </c>
      <c r="AG73">
        <f t="shared" ca="1" si="5"/>
        <v>0.21897475026051091</v>
      </c>
      <c r="AH73">
        <f t="shared" ca="1" si="36"/>
        <v>0.34257321734255408</v>
      </c>
      <c r="AI73">
        <f t="shared" ca="1" si="25"/>
        <v>0.34257321734255408</v>
      </c>
      <c r="AJ73" s="4">
        <f t="shared" ca="1" si="37"/>
        <v>0.86905091443065519</v>
      </c>
      <c r="AK73">
        <f t="shared" ca="1" si="6"/>
        <v>-6.7119564553203628E-2</v>
      </c>
      <c r="AL73">
        <f t="shared" ca="1" si="38"/>
        <v>-0.95952703606676992</v>
      </c>
      <c r="AM73">
        <f t="shared" ca="1" si="26"/>
        <v>-0.95952703606676992</v>
      </c>
      <c r="AN73" s="4" t="str">
        <f t="shared" ca="1" si="39"/>
        <v>ignore</v>
      </c>
    </row>
    <row r="74" spans="2:40" x14ac:dyDescent="0.25">
      <c r="B74">
        <v>44</v>
      </c>
      <c r="D74" s="9">
        <f ca="1">IF(ISNUMBER(F74),IF(ABS(AI74-1)&lt;0.000001,0,IF(ABS(AI74+1)&lt;0.000001,180,ROUND(DEGREES(ACOS(AI74)),3)))," ")</f>
        <v>71.501999999999995</v>
      </c>
      <c r="F74" s="4">
        <f ca="1">IF(AG74&gt;0.0000001,$U$8*((1/SQRT(1-AG74*AG74))-1),"none")</f>
        <v>22.938076586240985</v>
      </c>
      <c r="H74" s="4">
        <f ca="1">IF(ISNUMBER(F74),$Z$15*(1+AC74/AG74)/(1+$V$15*$Z$15*AI74)/AG74," ")</f>
        <v>0.47792670973780843</v>
      </c>
      <c r="J74" s="9">
        <f t="shared" ca="1" si="27"/>
        <v>0.87687140328176294</v>
      </c>
      <c r="L74" s="4">
        <f ca="1">IF(ISNUMBER(F74),$E$5+$O$10-F74," ")</f>
        <v>501.21328056375899</v>
      </c>
      <c r="N74" t="str">
        <f t="shared" ca="1" si="28"/>
        <v xml:space="preserve"> </v>
      </c>
      <c r="O74" s="9" t="str">
        <f t="shared" ca="1" si="29"/>
        <v xml:space="preserve"> </v>
      </c>
      <c r="P74" s="4" t="str">
        <f t="shared" ca="1" si="30"/>
        <v>none</v>
      </c>
      <c r="Q74" s="4" t="str">
        <f t="shared" ca="1" si="31"/>
        <v xml:space="preserve"> </v>
      </c>
      <c r="R74" s="9" t="str">
        <f t="shared" ca="1" si="32"/>
        <v xml:space="preserve"> </v>
      </c>
      <c r="S74" s="4" t="str">
        <f t="shared" ca="1" si="33"/>
        <v xml:space="preserve"> </v>
      </c>
      <c r="AB74">
        <f t="shared" si="34"/>
        <v>0.71933980033865119</v>
      </c>
      <c r="AC74">
        <f t="shared" ca="1" si="23"/>
        <v>-7.6249834806861927E-2</v>
      </c>
      <c r="AD74">
        <f t="shared" ca="1" si="24"/>
        <v>1.0208204131494509</v>
      </c>
      <c r="AF74">
        <f t="shared" ca="1" si="35"/>
        <v>2.1132852094344352E-2</v>
      </c>
      <c r="AG74">
        <f ca="1">IF(ISNUMBER(SQRT(AF74)),(-AC74+SQRT(AF74))/AD74,-100)</f>
        <v>0.21710112768681539</v>
      </c>
      <c r="AH74">
        <f t="shared" ca="1" si="36"/>
        <v>0.31726673352744139</v>
      </c>
      <c r="AI74">
        <f t="shared" ca="1" si="25"/>
        <v>0.31726673352744139</v>
      </c>
      <c r="AJ74" s="4">
        <f t="shared" ca="1" si="37"/>
        <v>0.87687140328176294</v>
      </c>
      <c r="AK74">
        <f ca="1">IF(ISNUMBER(SQRT(AF74)),(-AC74-SQRT(AF74))/AD74,-100)</f>
        <v>-6.7711805481522169E-2</v>
      </c>
      <c r="AL74">
        <f t="shared" ca="1" si="38"/>
        <v>-0.95721223527695609</v>
      </c>
      <c r="AM74">
        <f t="shared" ca="1" si="26"/>
        <v>-0.95721223527695609</v>
      </c>
      <c r="AN74" s="4" t="str">
        <f t="shared" ca="1" si="39"/>
        <v>ignore</v>
      </c>
    </row>
    <row r="75" spans="2:40" x14ac:dyDescent="0.25">
      <c r="B75">
        <v>45</v>
      </c>
      <c r="D75" s="9">
        <f t="shared" ref="D75:D138" ca="1" si="40">IF(ISNUMBER(F75),IF(ABS(AI75-1)&lt;0.000001,0,IF(ABS(AI75+1)&lt;0.000001,180,ROUND(DEGREES(ACOS(AI75)),3)))," ")</f>
        <v>73.031999999999996</v>
      </c>
      <c r="F75" s="4">
        <f t="shared" ref="F75:F138" ca="1" si="41">IF(AG75&gt;0.0000001,$U$8*((1/SQRT(1-AG75*AG75))-1),"none")</f>
        <v>22.523616778015274</v>
      </c>
      <c r="H75" s="4">
        <f t="shared" ref="H75:H138" ca="1" si="42">IF(ISNUMBER(F75),$Z$15*(1+AC75/AG75)/(1+$V$15*$Z$15*AI75)/AG75," ")</f>
        <v>0.48452963137405375</v>
      </c>
      <c r="J75" s="9">
        <f t="shared" ca="1" si="27"/>
        <v>0.88402211423571941</v>
      </c>
      <c r="L75" s="4">
        <f t="shared" ref="L75:L138" ca="1" si="43">IF(ISNUMBER(F75),$E$5+$O$10-F75," ")</f>
        <v>501.62774037198471</v>
      </c>
      <c r="N75" t="str">
        <f t="shared" ca="1" si="28"/>
        <v xml:space="preserve"> </v>
      </c>
      <c r="O75" s="9" t="str">
        <f t="shared" ca="1" si="29"/>
        <v xml:space="preserve"> </v>
      </c>
      <c r="P75" s="4" t="str">
        <f t="shared" ca="1" si="30"/>
        <v>none</v>
      </c>
      <c r="Q75" s="4" t="str">
        <f t="shared" ca="1" si="31"/>
        <v xml:space="preserve"> </v>
      </c>
      <c r="R75" s="9" t="str">
        <f t="shared" ca="1" si="32"/>
        <v xml:space="preserve"> </v>
      </c>
      <c r="S75" s="4" t="str">
        <f t="shared" ca="1" si="33"/>
        <v xml:space="preserve"> </v>
      </c>
      <c r="AB75">
        <f t="shared" si="34"/>
        <v>0.70710678118654757</v>
      </c>
      <c r="AC75">
        <f t="shared" ca="1" si="23"/>
        <v>-7.4953137906317913E-2</v>
      </c>
      <c r="AD75">
        <f t="shared" ca="1" si="24"/>
        <v>1.0206243487233808</v>
      </c>
      <c r="AF75">
        <f t="shared" ca="1" si="35"/>
        <v>2.0933845451807397E-2</v>
      </c>
      <c r="AG75">
        <f t="shared" ref="AG75:AG138" ca="1" si="44">IF(ISNUMBER(SQRT(AF75)),(-AC75+SQRT(AF75))/AD75,-100)</f>
        <v>0.21520010836470232</v>
      </c>
      <c r="AH75">
        <f t="shared" ca="1" si="36"/>
        <v>0.29184527707693775</v>
      </c>
      <c r="AI75">
        <f t="shared" ca="1" si="25"/>
        <v>0.29184527707693775</v>
      </c>
      <c r="AJ75" s="4">
        <f t="shared" ca="1" si="37"/>
        <v>0.88402211423571941</v>
      </c>
      <c r="AK75">
        <f t="shared" ref="AK75:AK138" ca="1" si="45">IF(ISNUMBER(SQRT(AF75)),(-AC75-SQRT(AF75))/AD75,-100)</f>
        <v>-6.8323075693336163E-2</v>
      </c>
      <c r="AL75">
        <f t="shared" ca="1" si="38"/>
        <v>-0.95480143567735332</v>
      </c>
      <c r="AM75">
        <f t="shared" ca="1" si="26"/>
        <v>-0.95480143567735332</v>
      </c>
      <c r="AN75" s="4" t="str">
        <f t="shared" ca="1" si="39"/>
        <v>ignore</v>
      </c>
    </row>
    <row r="76" spans="2:40" x14ac:dyDescent="0.25">
      <c r="B76">
        <v>46</v>
      </c>
      <c r="D76" s="9">
        <f t="shared" ca="1" si="40"/>
        <v>74.554000000000002</v>
      </c>
      <c r="F76" s="4">
        <f t="shared" ca="1" si="41"/>
        <v>22.107681634024612</v>
      </c>
      <c r="H76" s="4">
        <f t="shared" ca="1" si="42"/>
        <v>0.49140115411448426</v>
      </c>
      <c r="J76" s="9">
        <f t="shared" ca="1" si="27"/>
        <v>0.8905062797157085</v>
      </c>
      <c r="L76" s="4">
        <f t="shared" ca="1" si="43"/>
        <v>502.04367551597534</v>
      </c>
      <c r="N76" t="str">
        <f t="shared" ca="1" si="28"/>
        <v xml:space="preserve"> </v>
      </c>
      <c r="O76" s="9" t="str">
        <f t="shared" ca="1" si="29"/>
        <v xml:space="preserve"> </v>
      </c>
      <c r="P76" s="4" t="str">
        <f t="shared" ca="1" si="30"/>
        <v>none</v>
      </c>
      <c r="Q76" s="4" t="str">
        <f t="shared" ca="1" si="31"/>
        <v xml:space="preserve"> </v>
      </c>
      <c r="R76" s="9" t="str">
        <f t="shared" ca="1" si="32"/>
        <v xml:space="preserve"> </v>
      </c>
      <c r="S76" s="4" t="str">
        <f t="shared" ca="1" si="33"/>
        <v xml:space="preserve"> </v>
      </c>
      <c r="AB76">
        <f t="shared" si="34"/>
        <v>0.69465837045899725</v>
      </c>
      <c r="AC76">
        <f t="shared" ca="1" si="23"/>
        <v>-7.3633609553880278E-2</v>
      </c>
      <c r="AD76">
        <f t="shared" ca="1" si="24"/>
        <v>1.0204282842973105</v>
      </c>
      <c r="AF76">
        <f t="shared" ca="1" si="35"/>
        <v>2.0734838809270441E-2</v>
      </c>
      <c r="AG76">
        <f t="shared" ca="1" si="44"/>
        <v>0.21327278059039917</v>
      </c>
      <c r="AH76">
        <f t="shared" ca="1" si="36"/>
        <v>0.26633332889923911</v>
      </c>
      <c r="AI76">
        <f t="shared" ca="1" si="25"/>
        <v>0.26633332889923911</v>
      </c>
      <c r="AJ76" s="4">
        <f t="shared" ca="1" si="37"/>
        <v>0.8905062797157085</v>
      </c>
      <c r="AK76">
        <f t="shared" ca="1" si="45"/>
        <v>-6.895375163563823E-2</v>
      </c>
      <c r="AL76">
        <f t="shared" ca="1" si="38"/>
        <v>-0.95229107201874508</v>
      </c>
      <c r="AM76">
        <f t="shared" ca="1" si="26"/>
        <v>-0.95229107201874508</v>
      </c>
      <c r="AN76" s="4" t="str">
        <f t="shared" ca="1" si="39"/>
        <v>ignore</v>
      </c>
    </row>
    <row r="77" spans="2:40" x14ac:dyDescent="0.25">
      <c r="B77">
        <v>47</v>
      </c>
      <c r="D77" s="9">
        <f t="shared" ca="1" si="40"/>
        <v>76.069000000000003</v>
      </c>
      <c r="F77" s="4">
        <f t="shared" ca="1" si="41"/>
        <v>21.69066706351845</v>
      </c>
      <c r="H77" s="4">
        <f t="shared" ca="1" si="42"/>
        <v>0.49855169419684958</v>
      </c>
      <c r="J77" s="9">
        <f t="shared" ca="1" si="27"/>
        <v>0.89632801299363274</v>
      </c>
      <c r="L77" s="4">
        <f t="shared" ca="1" si="43"/>
        <v>502.46069008648152</v>
      </c>
      <c r="N77" t="str">
        <f t="shared" ca="1" si="28"/>
        <v xml:space="preserve"> </v>
      </c>
      <c r="O77" s="9" t="str">
        <f t="shared" ca="1" si="29"/>
        <v xml:space="preserve"> </v>
      </c>
      <c r="P77" s="4" t="str">
        <f t="shared" ca="1" si="30"/>
        <v>none</v>
      </c>
      <c r="Q77" s="4" t="str">
        <f t="shared" ca="1" si="31"/>
        <v xml:space="preserve"> </v>
      </c>
      <c r="R77" s="9" t="str">
        <f t="shared" ca="1" si="32"/>
        <v xml:space="preserve"> </v>
      </c>
      <c r="S77" s="4" t="str">
        <f t="shared" ca="1" si="33"/>
        <v xml:space="preserve"> </v>
      </c>
      <c r="AB77">
        <f t="shared" si="34"/>
        <v>0.68199836006249848</v>
      </c>
      <c r="AC77">
        <f t="shared" ca="1" si="23"/>
        <v>-7.2291651690667744E-2</v>
      </c>
      <c r="AD77">
        <f t="shared" ca="1" si="24"/>
        <v>1.020232458745542</v>
      </c>
      <c r="AF77">
        <f t="shared" ca="1" si="35"/>
        <v>2.0536074625672793E-2</v>
      </c>
      <c r="AG77">
        <f t="shared" ca="1" si="44"/>
        <v>0.21132025663302048</v>
      </c>
      <c r="AH77">
        <f t="shared" ca="1" si="36"/>
        <v>0.24075517262702406</v>
      </c>
      <c r="AI77">
        <f t="shared" ca="1" si="25"/>
        <v>0.24075517262702406</v>
      </c>
      <c r="AJ77" s="4">
        <f t="shared" ca="1" si="37"/>
        <v>0.89632801299363274</v>
      </c>
      <c r="AK77">
        <f t="shared" ca="1" si="45"/>
        <v>-6.9604217173628746E-2</v>
      </c>
      <c r="AL77">
        <f t="shared" ca="1" si="38"/>
        <v>-0.94967742597166616</v>
      </c>
      <c r="AM77">
        <f t="shared" ca="1" si="26"/>
        <v>-0.94967742597166616</v>
      </c>
      <c r="AN77" s="4" t="str">
        <f t="shared" ca="1" si="39"/>
        <v>ignore</v>
      </c>
    </row>
    <row r="78" spans="2:40" x14ac:dyDescent="0.25">
      <c r="B78">
        <v>48</v>
      </c>
      <c r="D78" s="9">
        <f t="shared" ca="1" si="40"/>
        <v>77.576999999999998</v>
      </c>
      <c r="F78" s="4">
        <f t="shared" ca="1" si="41"/>
        <v>21.272965134429224</v>
      </c>
      <c r="H78" s="4">
        <f t="shared" ca="1" si="42"/>
        <v>0.50599219363432191</v>
      </c>
      <c r="J78" s="9">
        <f t="shared" ca="1" si="27"/>
        <v>0.90149229342429271</v>
      </c>
      <c r="L78" s="4">
        <f t="shared" ca="1" si="43"/>
        <v>502.87839201557074</v>
      </c>
      <c r="N78" t="str">
        <f t="shared" ca="1" si="28"/>
        <v xml:space="preserve"> </v>
      </c>
      <c r="O78" s="9" t="str">
        <f t="shared" ca="1" si="29"/>
        <v xml:space="preserve"> </v>
      </c>
      <c r="P78" s="4" t="str">
        <f t="shared" ca="1" si="30"/>
        <v>none</v>
      </c>
      <c r="Q78" s="4" t="str">
        <f t="shared" ca="1" si="31"/>
        <v xml:space="preserve"> </v>
      </c>
      <c r="R78" s="9" t="str">
        <f t="shared" ca="1" si="32"/>
        <v xml:space="preserve"> </v>
      </c>
      <c r="S78" s="4" t="str">
        <f t="shared" ca="1" si="33"/>
        <v xml:space="preserve"> </v>
      </c>
      <c r="AB78">
        <f t="shared" si="34"/>
        <v>0.66913060635885824</v>
      </c>
      <c r="AC78">
        <f t="shared" ca="1" si="23"/>
        <v>-7.0927673090045273E-2</v>
      </c>
      <c r="AD78">
        <f t="shared" ca="1" si="24"/>
        <v>1.0200371106513455</v>
      </c>
      <c r="AF78">
        <f t="shared" ca="1" si="35"/>
        <v>2.0337795064554891E-2</v>
      </c>
      <c r="AG78">
        <f t="shared" ca="1" si="44"/>
        <v>0.20934367224929676</v>
      </c>
      <c r="AH78">
        <f t="shared" ca="1" si="36"/>
        <v>0.21513485628056569</v>
      </c>
      <c r="AI78">
        <f t="shared" ca="1" si="25"/>
        <v>0.21513485628056569</v>
      </c>
      <c r="AJ78" s="4">
        <f t="shared" ca="1" si="37"/>
        <v>0.90149229342429271</v>
      </c>
      <c r="AK78">
        <f t="shared" ca="1" si="45"/>
        <v>-7.0274863184586658E-2</v>
      </c>
      <c r="AL78">
        <f t="shared" ca="1" si="38"/>
        <v>-0.94695662176623607</v>
      </c>
      <c r="AM78">
        <f t="shared" ca="1" si="26"/>
        <v>-0.94695662176623607</v>
      </c>
      <c r="AN78" s="4" t="str">
        <f t="shared" ca="1" si="39"/>
        <v>ignore</v>
      </c>
    </row>
    <row r="79" spans="2:40" x14ac:dyDescent="0.25">
      <c r="B79">
        <v>49</v>
      </c>
      <c r="D79" s="9">
        <f t="shared" ca="1" si="40"/>
        <v>79.076999999999998</v>
      </c>
      <c r="F79" s="4">
        <f t="shared" ca="1" si="41"/>
        <v>20.854963453837051</v>
      </c>
      <c r="H79" s="4">
        <f t="shared" ca="1" si="42"/>
        <v>0.51373414390390115</v>
      </c>
      <c r="J79" s="9">
        <f t="shared" ca="1" si="27"/>
        <v>0.9060049501297236</v>
      </c>
      <c r="L79" s="4">
        <f t="shared" ca="1" si="43"/>
        <v>503.29639369616291</v>
      </c>
      <c r="N79" t="str">
        <f t="shared" ca="1" si="28"/>
        <v xml:space="preserve"> </v>
      </c>
      <c r="O79" s="9" t="str">
        <f t="shared" ca="1" si="29"/>
        <v xml:space="preserve"> </v>
      </c>
      <c r="P79" s="4" t="str">
        <f t="shared" ca="1" si="30"/>
        <v>none</v>
      </c>
      <c r="Q79" s="4" t="str">
        <f t="shared" ca="1" si="31"/>
        <v xml:space="preserve"> </v>
      </c>
      <c r="R79" s="9" t="str">
        <f t="shared" ca="1" si="32"/>
        <v xml:space="preserve"> </v>
      </c>
      <c r="S79" s="4" t="str">
        <f t="shared" ca="1" si="33"/>
        <v xml:space="preserve"> </v>
      </c>
      <c r="AB79">
        <f t="shared" si="34"/>
        <v>0.65605902899050728</v>
      </c>
      <c r="AC79">
        <f t="shared" ca="1" si="23"/>
        <v>-6.9542089233107784E-2</v>
      </c>
      <c r="AD79">
        <f t="shared" ca="1" si="24"/>
        <v>1.0198424780162827</v>
      </c>
      <c r="AF79">
        <f t="shared" ca="1" si="35"/>
        <v>2.0140241699019335E-2</v>
      </c>
      <c r="AG79">
        <f t="shared" ca="1" si="44"/>
        <v>0.20734418613209332</v>
      </c>
      <c r="AH79">
        <f t="shared" ca="1" si="36"/>
        <v>0.18949615426768865</v>
      </c>
      <c r="AI79">
        <f t="shared" ca="1" si="25"/>
        <v>0.18949615426768865</v>
      </c>
      <c r="AJ79" s="4">
        <f t="shared" ca="1" si="37"/>
        <v>0.9060049501297236</v>
      </c>
      <c r="AK79">
        <f t="shared" ca="1" si="45"/>
        <v>-7.0966087097866823E-2</v>
      </c>
      <c r="AL79">
        <f t="shared" ca="1" si="38"/>
        <v>-0.9441246219132492</v>
      </c>
      <c r="AM79">
        <f t="shared" ca="1" si="26"/>
        <v>-0.9441246219132492</v>
      </c>
      <c r="AN79" s="4" t="str">
        <f t="shared" ca="1" si="39"/>
        <v>ignore</v>
      </c>
    </row>
    <row r="80" spans="2:40" x14ac:dyDescent="0.25">
      <c r="B80">
        <v>50</v>
      </c>
      <c r="D80" s="9">
        <f t="shared" ca="1" si="40"/>
        <v>80.569000000000003</v>
      </c>
      <c r="F80" s="4">
        <f t="shared" ca="1" si="41"/>
        <v>20.437044555115513</v>
      </c>
      <c r="H80" s="4">
        <f t="shared" ca="1" si="42"/>
        <v>0.52178961040120708</v>
      </c>
      <c r="J80" s="9">
        <f t="shared" ca="1" si="27"/>
        <v>0.90987264414729396</v>
      </c>
      <c r="L80" s="4">
        <f t="shared" ca="1" si="43"/>
        <v>503.71431259488446</v>
      </c>
      <c r="N80" t="str">
        <f t="shared" ca="1" si="28"/>
        <v xml:space="preserve"> </v>
      </c>
      <c r="O80" s="9" t="str">
        <f t="shared" ca="1" si="29"/>
        <v xml:space="preserve"> </v>
      </c>
      <c r="P80" s="4" t="str">
        <f t="shared" ca="1" si="30"/>
        <v>none</v>
      </c>
      <c r="Q80" s="4" t="str">
        <f t="shared" ca="1" si="31"/>
        <v xml:space="preserve"> </v>
      </c>
      <c r="R80" s="9" t="str">
        <f t="shared" ca="1" si="32"/>
        <v xml:space="preserve"> </v>
      </c>
      <c r="S80" s="4" t="str">
        <f t="shared" ca="1" si="33"/>
        <v xml:space="preserve"> </v>
      </c>
      <c r="AB80">
        <f t="shared" si="34"/>
        <v>0.64278760968653936</v>
      </c>
      <c r="AC80">
        <f t="shared" ca="1" si="23"/>
        <v>-6.8135322182120553E-2</v>
      </c>
      <c r="AD80">
        <f t="shared" ca="1" si="24"/>
        <v>1.0196487979702387</v>
      </c>
      <c r="AF80">
        <f t="shared" ca="1" si="35"/>
        <v>1.9943655217411267E-2</v>
      </c>
      <c r="AG80">
        <f t="shared" ca="1" si="44"/>
        <v>0.20532297928871945</v>
      </c>
      <c r="AH80">
        <f t="shared" ca="1" si="36"/>
        <v>0.16386252979353089</v>
      </c>
      <c r="AI80">
        <f t="shared" ca="1" si="25"/>
        <v>0.16386252979353089</v>
      </c>
      <c r="AJ80" s="4">
        <f t="shared" ca="1" si="37"/>
        <v>0.90987264414729396</v>
      </c>
      <c r="AK80">
        <f t="shared" ca="1" si="45"/>
        <v>-7.1678292377394773E-2</v>
      </c>
      <c r="AL80">
        <f t="shared" ca="1" si="38"/>
        <v>-0.94117722304019735</v>
      </c>
      <c r="AM80">
        <f t="shared" ca="1" si="26"/>
        <v>-0.94117722304019735</v>
      </c>
      <c r="AN80" s="4" t="str">
        <f t="shared" ca="1" si="39"/>
        <v>ignore</v>
      </c>
    </row>
    <row r="81" spans="2:40" x14ac:dyDescent="0.25">
      <c r="B81">
        <v>51</v>
      </c>
      <c r="D81" s="9">
        <f t="shared" ca="1" si="40"/>
        <v>82.052999999999997</v>
      </c>
      <c r="F81" s="4">
        <f t="shared" ca="1" si="41"/>
        <v>20.019585292988285</v>
      </c>
      <c r="H81" s="4">
        <f t="shared" ca="1" si="42"/>
        <v>0.53017125762733042</v>
      </c>
      <c r="J81" s="9">
        <f t="shared" ca="1" si="27"/>
        <v>0.9131028490560773</v>
      </c>
      <c r="L81" s="4">
        <f t="shared" ca="1" si="43"/>
        <v>504.1317718570117</v>
      </c>
      <c r="N81" t="str">
        <f t="shared" ca="1" si="28"/>
        <v xml:space="preserve"> </v>
      </c>
      <c r="O81" s="9" t="str">
        <f t="shared" ca="1" si="29"/>
        <v xml:space="preserve"> </v>
      </c>
      <c r="P81" s="4" t="str">
        <f t="shared" ca="1" si="30"/>
        <v>none</v>
      </c>
      <c r="Q81" s="4" t="str">
        <f t="shared" ca="1" si="31"/>
        <v xml:space="preserve"> </v>
      </c>
      <c r="R81" s="9" t="str">
        <f t="shared" ca="1" si="32"/>
        <v xml:space="preserve"> </v>
      </c>
      <c r="S81" s="4" t="str">
        <f t="shared" ca="1" si="33"/>
        <v xml:space="preserve"> </v>
      </c>
      <c r="AB81">
        <f t="shared" si="34"/>
        <v>0.6293203910498375</v>
      </c>
      <c r="AC81">
        <f t="shared" ca="1" si="23"/>
        <v>-6.6707800451954943E-2</v>
      </c>
      <c r="AD81">
        <f t="shared" ca="1" si="24"/>
        <v>1.0194563064825151</v>
      </c>
      <c r="AF81">
        <f t="shared" ca="1" si="35"/>
        <v>1.9748275130076692E-2</v>
      </c>
      <c r="AG81">
        <f t="shared" ca="1" si="44"/>
        <v>0.20328125434503852</v>
      </c>
      <c r="AH81">
        <f t="shared" ca="1" si="36"/>
        <v>0.13825709775547501</v>
      </c>
      <c r="AI81">
        <f t="shared" ca="1" si="25"/>
        <v>0.13825709775547501</v>
      </c>
      <c r="AJ81" s="4">
        <f t="shared" ca="1" si="37"/>
        <v>0.9131028490560773</v>
      </c>
      <c r="AK81">
        <f t="shared" ca="1" si="45"/>
        <v>-7.2411887943018879E-2</v>
      </c>
      <c r="AL81">
        <f t="shared" ca="1" si="38"/>
        <v>-0.93811005187944885</v>
      </c>
      <c r="AM81">
        <f t="shared" ca="1" si="26"/>
        <v>-0.93811005187944885</v>
      </c>
      <c r="AN81" s="4" t="str">
        <f t="shared" ca="1" si="39"/>
        <v>ignore</v>
      </c>
    </row>
    <row r="82" spans="2:40" x14ac:dyDescent="0.25">
      <c r="B82">
        <v>52</v>
      </c>
      <c r="D82" s="9">
        <f t="shared" ca="1" si="40"/>
        <v>83.528999999999996</v>
      </c>
      <c r="F82" s="4">
        <f t="shared" ca="1" si="41"/>
        <v>19.602956247764162</v>
      </c>
      <c r="H82" s="4">
        <f t="shared" ca="1" si="42"/>
        <v>0.53889237506326915</v>
      </c>
      <c r="J82" s="9">
        <f t="shared" ca="1" si="27"/>
        <v>0.9157038300970054</v>
      </c>
      <c r="L82" s="4">
        <f t="shared" ca="1" si="43"/>
        <v>504.54840090223581</v>
      </c>
      <c r="N82" t="str">
        <f t="shared" ca="1" si="28"/>
        <v xml:space="preserve"> </v>
      </c>
      <c r="O82" s="9" t="str">
        <f t="shared" ca="1" si="29"/>
        <v xml:space="preserve"> </v>
      </c>
      <c r="P82" s="4" t="str">
        <f t="shared" ca="1" si="30"/>
        <v>none</v>
      </c>
      <c r="Q82" s="4" t="str">
        <f t="shared" ca="1" si="31"/>
        <v xml:space="preserve"> </v>
      </c>
      <c r="R82" s="9" t="str">
        <f t="shared" ca="1" si="32"/>
        <v xml:space="preserve"> </v>
      </c>
      <c r="S82" s="4" t="str">
        <f t="shared" ca="1" si="33"/>
        <v xml:space="preserve"> </v>
      </c>
      <c r="AB82">
        <f t="shared" si="34"/>
        <v>0.61566147532565829</v>
      </c>
      <c r="AC82">
        <f t="shared" ca="1" si="23"/>
        <v>-6.5259958879558697E-2</v>
      </c>
      <c r="AD82">
        <f t="shared" ca="1" si="24"/>
        <v>1.019265238074339</v>
      </c>
      <c r="AF82">
        <f t="shared" ca="1" si="35"/>
        <v>1.955433947755604E-2</v>
      </c>
      <c r="AG82">
        <f t="shared" ca="1" si="44"/>
        <v>0.20122023477144052</v>
      </c>
      <c r="AH82">
        <f t="shared" ca="1" si="36"/>
        <v>0.11270258820117718</v>
      </c>
      <c r="AI82">
        <f t="shared" ca="1" si="25"/>
        <v>0.11270258820117718</v>
      </c>
      <c r="AJ82" s="4">
        <f t="shared" ca="1" si="37"/>
        <v>0.9157038300970054</v>
      </c>
      <c r="AK82">
        <f t="shared" ca="1" si="45"/>
        <v>-7.3167287527106023E-2</v>
      </c>
      <c r="AL82">
        <f t="shared" ca="1" si="38"/>
        <v>-0.93491856144950869</v>
      </c>
      <c r="AM82">
        <f t="shared" ca="1" si="26"/>
        <v>-0.93491856144950869</v>
      </c>
      <c r="AN82" s="4" t="str">
        <f t="shared" ca="1" si="39"/>
        <v>ignore</v>
      </c>
    </row>
    <row r="83" spans="2:40" x14ac:dyDescent="0.25">
      <c r="B83">
        <v>53</v>
      </c>
      <c r="D83" s="9">
        <f t="shared" ca="1" si="40"/>
        <v>84.995999999999995</v>
      </c>
      <c r="F83" s="4">
        <f t="shared" ca="1" si="41"/>
        <v>19.18752114006957</v>
      </c>
      <c r="H83" s="4">
        <f t="shared" ca="1" si="42"/>
        <v>0.54796690367616441</v>
      </c>
      <c r="J83" s="9">
        <f t="shared" ca="1" si="27"/>
        <v>0.91768462180381138</v>
      </c>
      <c r="L83" s="4">
        <f t="shared" ca="1" si="43"/>
        <v>504.96383600993039</v>
      </c>
      <c r="N83" t="str">
        <f t="shared" ca="1" si="28"/>
        <v xml:space="preserve"> </v>
      </c>
      <c r="O83" s="9" t="str">
        <f t="shared" ca="1" si="29"/>
        <v xml:space="preserve"> </v>
      </c>
      <c r="P83" s="4" t="str">
        <f t="shared" ca="1" si="30"/>
        <v>none</v>
      </c>
      <c r="Q83" s="4" t="str">
        <f t="shared" ca="1" si="31"/>
        <v xml:space="preserve"> </v>
      </c>
      <c r="R83" s="9" t="str">
        <f t="shared" ca="1" si="32"/>
        <v xml:space="preserve"> </v>
      </c>
      <c r="S83" s="4" t="str">
        <f t="shared" ca="1" si="33"/>
        <v xml:space="preserve"> </v>
      </c>
      <c r="AB83">
        <f t="shared" si="34"/>
        <v>0.60181502315204838</v>
      </c>
      <c r="AC83">
        <f t="shared" ca="1" si="23"/>
        <v>-6.3792238491500342E-2</v>
      </c>
      <c r="AD83">
        <f t="shared" ca="1" si="24"/>
        <v>1.0190758255331336</v>
      </c>
      <c r="AF83">
        <f t="shared" ca="1" si="35"/>
        <v>1.9362084540568408E-2</v>
      </c>
      <c r="AG83">
        <f t="shared" ca="1" si="44"/>
        <v>0.19914116402683077</v>
      </c>
      <c r="AH83">
        <f t="shared" ca="1" si="36"/>
        <v>8.7221310430286428E-2</v>
      </c>
      <c r="AI83">
        <f t="shared" ca="1" si="25"/>
        <v>8.7221310430286428E-2</v>
      </c>
      <c r="AJ83" s="4">
        <f t="shared" ca="1" si="37"/>
        <v>0.91768462180381138</v>
      </c>
      <c r="AK83">
        <f t="shared" ca="1" si="45"/>
        <v>-7.3944908962832609E-2</v>
      </c>
      <c r="AL83">
        <f t="shared" ca="1" si="38"/>
        <v>-0.93159802747413167</v>
      </c>
      <c r="AM83">
        <f t="shared" ca="1" si="26"/>
        <v>-0.93159802747413167</v>
      </c>
      <c r="AN83" s="4" t="str">
        <f t="shared" ca="1" si="39"/>
        <v>ignore</v>
      </c>
    </row>
    <row r="84" spans="2:40" x14ac:dyDescent="0.25">
      <c r="B84">
        <v>54</v>
      </c>
      <c r="D84" s="9">
        <f t="shared" ca="1" si="40"/>
        <v>86.454999999999998</v>
      </c>
      <c r="F84" s="4">
        <f t="shared" ca="1" si="41"/>
        <v>18.773636257430866</v>
      </c>
      <c r="H84" s="4">
        <f t="shared" ca="1" si="42"/>
        <v>0.55740946298897054</v>
      </c>
      <c r="J84" s="9">
        <f t="shared" ca="1" si="27"/>
        <v>0.91905500416311237</v>
      </c>
      <c r="L84" s="4">
        <f t="shared" ca="1" si="43"/>
        <v>505.37772089256907</v>
      </c>
      <c r="N84" t="str">
        <f t="shared" ca="1" si="28"/>
        <v xml:space="preserve"> </v>
      </c>
      <c r="O84" s="9" t="str">
        <f t="shared" ca="1" si="29"/>
        <v xml:space="preserve"> </v>
      </c>
      <c r="P84" s="4" t="str">
        <f t="shared" ca="1" si="30"/>
        <v>none</v>
      </c>
      <c r="Q84" s="4" t="str">
        <f t="shared" ca="1" si="31"/>
        <v xml:space="preserve"> </v>
      </c>
      <c r="R84" s="9" t="str">
        <f t="shared" ca="1" si="32"/>
        <v xml:space="preserve"> </v>
      </c>
      <c r="S84" s="4" t="str">
        <f t="shared" ca="1" si="33"/>
        <v xml:space="preserve"> </v>
      </c>
      <c r="AB84">
        <f t="shared" si="34"/>
        <v>0.58778525229247314</v>
      </c>
      <c r="AC84">
        <f t="shared" ca="1" si="23"/>
        <v>-6.2305086369628157E-2</v>
      </c>
      <c r="AD84">
        <f t="shared" ca="1" si="24"/>
        <v>1.0188882996289039</v>
      </c>
      <c r="AF84">
        <f t="shared" ca="1" si="35"/>
        <v>1.9171744552139908E-2</v>
      </c>
      <c r="AG84">
        <f t="shared" ca="1" si="44"/>
        <v>0.19704530461692421</v>
      </c>
      <c r="AH84">
        <f t="shared" ca="1" si="36"/>
        <v>6.1835117823177237E-2</v>
      </c>
      <c r="AI84">
        <f t="shared" ca="1" si="25"/>
        <v>6.1835117823177237E-2</v>
      </c>
      <c r="AJ84" s="4">
        <f t="shared" ca="1" si="37"/>
        <v>0.91905500416311237</v>
      </c>
      <c r="AK84">
        <f t="shared" ca="1" si="45"/>
        <v>-7.4745173400733556E-2</v>
      </c>
      <c r="AL84">
        <f t="shared" ca="1" si="38"/>
        <v>-0.92814354508799801</v>
      </c>
      <c r="AM84">
        <f t="shared" ca="1" si="26"/>
        <v>-0.92814354508799801</v>
      </c>
      <c r="AN84" s="4" t="str">
        <f t="shared" ca="1" si="39"/>
        <v>ignore</v>
      </c>
    </row>
    <row r="85" spans="2:40" x14ac:dyDescent="0.25">
      <c r="B85">
        <v>55</v>
      </c>
      <c r="D85" s="9">
        <f t="shared" ca="1" si="40"/>
        <v>87.903999999999996</v>
      </c>
      <c r="F85" s="4">
        <f t="shared" ca="1" si="41"/>
        <v>18.361649894116287</v>
      </c>
      <c r="H85" s="4">
        <f t="shared" ca="1" si="42"/>
        <v>0.56723537863131446</v>
      </c>
      <c r="J85" s="9">
        <f t="shared" ca="1" si="27"/>
        <v>0.91982547732421971</v>
      </c>
      <c r="L85" s="4">
        <f t="shared" ca="1" si="43"/>
        <v>505.78970725588368</v>
      </c>
      <c r="N85" t="str">
        <f t="shared" ca="1" si="28"/>
        <v xml:space="preserve"> </v>
      </c>
      <c r="O85" s="9" t="str">
        <f t="shared" ca="1" si="29"/>
        <v xml:space="preserve"> </v>
      </c>
      <c r="P85" s="4" t="str">
        <f t="shared" ca="1" si="30"/>
        <v>none</v>
      </c>
      <c r="Q85" s="4" t="str">
        <f t="shared" ca="1" si="31"/>
        <v xml:space="preserve"> </v>
      </c>
      <c r="R85" s="9" t="str">
        <f t="shared" ca="1" si="32"/>
        <v xml:space="preserve"> </v>
      </c>
      <c r="S85" s="4" t="str">
        <f t="shared" ca="1" si="33"/>
        <v xml:space="preserve"> </v>
      </c>
      <c r="AB85">
        <f t="shared" si="34"/>
        <v>0.57357643635104616</v>
      </c>
      <c r="AC85">
        <f t="shared" ca="1" si="23"/>
        <v>-6.079895551488488E-2</v>
      </c>
      <c r="AD85">
        <f t="shared" ca="1" si="24"/>
        <v>1.0187028888330782</v>
      </c>
      <c r="AF85">
        <f t="shared" ca="1" si="35"/>
        <v>1.8983551412226827E-2</v>
      </c>
      <c r="AG85">
        <f t="shared" ca="1" si="44"/>
        <v>0.19493393706333004</v>
      </c>
      <c r="AH85">
        <f t="shared" ca="1" si="36"/>
        <v>3.6565373482850036E-2</v>
      </c>
      <c r="AI85">
        <f t="shared" ca="1" si="25"/>
        <v>3.6565373482850036E-2</v>
      </c>
      <c r="AJ85" s="4">
        <f t="shared" ca="1" si="37"/>
        <v>0.91982547732421971</v>
      </c>
      <c r="AK85">
        <f t="shared" ca="1" si="45"/>
        <v>-7.5568504450235302E-2</v>
      </c>
      <c r="AL85">
        <f t="shared" ca="1" si="38"/>
        <v>-0.924550025881684</v>
      </c>
      <c r="AM85">
        <f t="shared" ca="1" si="26"/>
        <v>-0.924550025881684</v>
      </c>
      <c r="AN85" s="4" t="str">
        <f t="shared" ca="1" si="39"/>
        <v>ignore</v>
      </c>
    </row>
    <row r="86" spans="2:40" x14ac:dyDescent="0.25">
      <c r="B86">
        <v>56</v>
      </c>
      <c r="D86" s="9">
        <f t="shared" ca="1" si="40"/>
        <v>89.344999999999999</v>
      </c>
      <c r="F86" s="4">
        <f t="shared" ca="1" si="41"/>
        <v>17.951901805684567</v>
      </c>
      <c r="H86" s="4">
        <f t="shared" ca="1" si="42"/>
        <v>0.57746071027408563</v>
      </c>
      <c r="J86" s="9">
        <f t="shared" ca="1" si="27"/>
        <v>0.92000723488143055</v>
      </c>
      <c r="L86" s="4">
        <f t="shared" ca="1" si="43"/>
        <v>506.19945534431542</v>
      </c>
      <c r="N86" t="str">
        <f t="shared" ca="1" si="28"/>
        <v xml:space="preserve"> </v>
      </c>
      <c r="O86" s="9" t="str">
        <f t="shared" ca="1" si="29"/>
        <v xml:space="preserve"> </v>
      </c>
      <c r="P86" s="4" t="str">
        <f t="shared" ca="1" si="30"/>
        <v>none</v>
      </c>
      <c r="Q86" s="4" t="str">
        <f t="shared" ca="1" si="31"/>
        <v xml:space="preserve"> </v>
      </c>
      <c r="R86" s="9" t="str">
        <f t="shared" ca="1" si="32"/>
        <v xml:space="preserve"> </v>
      </c>
      <c r="S86" s="4" t="str">
        <f t="shared" ca="1" si="33"/>
        <v xml:space="preserve"> </v>
      </c>
      <c r="AB86">
        <f t="shared" si="34"/>
        <v>0.55919290347074679</v>
      </c>
      <c r="AC86">
        <f t="shared" ca="1" si="23"/>
        <v>-5.9274304709319041E-2</v>
      </c>
      <c r="AD86">
        <f t="shared" ca="1" si="24"/>
        <v>1.0185198190401503</v>
      </c>
      <c r="AF86">
        <f t="shared" ca="1" si="35"/>
        <v>1.8797734405181198E-2</v>
      </c>
      <c r="AG86">
        <f t="shared" ca="1" si="44"/>
        <v>0.19280835878015615</v>
      </c>
      <c r="AH86">
        <f t="shared" ca="1" si="36"/>
        <v>1.1432916778938897E-2</v>
      </c>
      <c r="AI86">
        <f t="shared" ca="1" si="25"/>
        <v>1.1432916778938897E-2</v>
      </c>
      <c r="AJ86" s="4">
        <f t="shared" ca="1" si="37"/>
        <v>0.92000723488143055</v>
      </c>
      <c r="AK86">
        <f t="shared" ca="1" si="45"/>
        <v>-7.6415327243118503E-2</v>
      </c>
      <c r="AL86">
        <f t="shared" ca="1" si="38"/>
        <v>-0.92081219534270142</v>
      </c>
      <c r="AM86">
        <f t="shared" ca="1" si="26"/>
        <v>-0.92081219534270142</v>
      </c>
      <c r="AN86" s="4" t="str">
        <f t="shared" ca="1" si="39"/>
        <v>ignore</v>
      </c>
    </row>
    <row r="87" spans="2:40" x14ac:dyDescent="0.25">
      <c r="B87">
        <v>57</v>
      </c>
      <c r="D87" s="9">
        <f t="shared" ca="1" si="40"/>
        <v>90.775999999999996</v>
      </c>
      <c r="F87" s="4">
        <f t="shared" ca="1" si="41"/>
        <v>17.544722679737223</v>
      </c>
      <c r="H87" s="4">
        <f t="shared" ca="1" si="42"/>
        <v>0.58810227983369012</v>
      </c>
      <c r="J87" s="9">
        <f t="shared" ca="1" si="27"/>
        <v>0.91961213575448086</v>
      </c>
      <c r="L87" s="4">
        <f t="shared" ca="1" si="43"/>
        <v>506.60663447026275</v>
      </c>
      <c r="N87" t="str">
        <f t="shared" ca="1" si="28"/>
        <v xml:space="preserve"> </v>
      </c>
      <c r="O87" s="9" t="str">
        <f t="shared" ca="1" si="29"/>
        <v xml:space="preserve"> </v>
      </c>
      <c r="P87" s="4" t="str">
        <f t="shared" ca="1" si="30"/>
        <v>none</v>
      </c>
      <c r="Q87" s="4" t="str">
        <f t="shared" ca="1" si="31"/>
        <v xml:space="preserve"> </v>
      </c>
      <c r="R87" s="9" t="str">
        <f t="shared" ca="1" si="32"/>
        <v xml:space="preserve"> </v>
      </c>
      <c r="S87" s="4" t="str">
        <f t="shared" ca="1" si="33"/>
        <v xml:space="preserve"> </v>
      </c>
      <c r="AB87">
        <f t="shared" si="34"/>
        <v>0.54463903501502708</v>
      </c>
      <c r="AC87">
        <f t="shared" ca="1" si="23"/>
        <v>-5.7731598376335673E-2</v>
      </c>
      <c r="AD87">
        <f t="shared" ca="1" si="24"/>
        <v>1.0183393132924636</v>
      </c>
      <c r="AF87">
        <f t="shared" ca="1" si="35"/>
        <v>1.8614519920403205E-2</v>
      </c>
      <c r="AG87">
        <f t="shared" ca="1" si="44"/>
        <v>0.19066988285517747</v>
      </c>
      <c r="AH87">
        <f t="shared" ca="1" si="36"/>
        <v>-1.3541969114426868E-2</v>
      </c>
      <c r="AI87">
        <f t="shared" ca="1" si="25"/>
        <v>-1.3541969114426868E-2</v>
      </c>
      <c r="AJ87" s="4">
        <f t="shared" ca="1" si="37"/>
        <v>0.91961213575448086</v>
      </c>
      <c r="AK87">
        <f t="shared" ca="1" si="45"/>
        <v>-7.7286067416137541E-2</v>
      </c>
      <c r="AL87">
        <f t="shared" ca="1" si="38"/>
        <v>-0.91692459075339572</v>
      </c>
      <c r="AM87">
        <f t="shared" ca="1" si="26"/>
        <v>-0.91692459075339572</v>
      </c>
      <c r="AN87" s="4" t="str">
        <f t="shared" ca="1" si="39"/>
        <v>ignore</v>
      </c>
    </row>
    <row r="88" spans="2:40" x14ac:dyDescent="0.25">
      <c r="B88">
        <v>58</v>
      </c>
      <c r="D88" s="9">
        <f t="shared" ca="1" si="40"/>
        <v>92.197000000000003</v>
      </c>
      <c r="F88" s="4">
        <f t="shared" ca="1" si="41"/>
        <v>17.140433624413536</v>
      </c>
      <c r="H88" s="4">
        <f t="shared" ca="1" si="42"/>
        <v>0.59917769981393443</v>
      </c>
      <c r="J88" s="9">
        <f t="shared" ca="1" si="27"/>
        <v>0.91865267469614675</v>
      </c>
      <c r="L88" s="4">
        <f t="shared" ca="1" si="43"/>
        <v>507.01092352558641</v>
      </c>
      <c r="N88" t="str">
        <f t="shared" ca="1" si="28"/>
        <v xml:space="preserve"> </v>
      </c>
      <c r="O88" s="9" t="str">
        <f t="shared" ca="1" si="29"/>
        <v xml:space="preserve"> </v>
      </c>
      <c r="P88" s="4" t="str">
        <f t="shared" ca="1" si="30"/>
        <v>none</v>
      </c>
      <c r="Q88" s="4" t="str">
        <f t="shared" ca="1" si="31"/>
        <v xml:space="preserve"> </v>
      </c>
      <c r="R88" s="9" t="str">
        <f t="shared" ca="1" si="32"/>
        <v xml:space="preserve"> </v>
      </c>
      <c r="S88" s="4" t="str">
        <f t="shared" ca="1" si="33"/>
        <v xml:space="preserve"> </v>
      </c>
      <c r="AB88">
        <f t="shared" si="34"/>
        <v>0.5299192642332049</v>
      </c>
      <c r="AC88">
        <f t="shared" ca="1" si="23"/>
        <v>-5.6171306439228318E-2</v>
      </c>
      <c r="AD88">
        <f t="shared" ca="1" si="24"/>
        <v>1.018161591508467</v>
      </c>
      <c r="AF88">
        <f t="shared" ca="1" si="35"/>
        <v>1.843413117652052E-2</v>
      </c>
      <c r="AG88">
        <f t="shared" ca="1" si="44"/>
        <v>0.18851983673299402</v>
      </c>
      <c r="AH88">
        <f t="shared" ca="1" si="36"/>
        <v>-3.8339588592474792E-2</v>
      </c>
      <c r="AI88">
        <f t="shared" ca="1" si="25"/>
        <v>-3.8339588592474792E-2</v>
      </c>
      <c r="AJ88" s="4">
        <f t="shared" ca="1" si="37"/>
        <v>0.91865267469614675</v>
      </c>
      <c r="AK88">
        <f t="shared" ca="1" si="45"/>
        <v>-7.8181150010374303E-2</v>
      </c>
      <c r="AL88">
        <f t="shared" ca="1" si="38"/>
        <v>-0.91288155961042439</v>
      </c>
      <c r="AM88">
        <f t="shared" ca="1" si="26"/>
        <v>-0.91288155961042439</v>
      </c>
      <c r="AN88" s="4" t="str">
        <f t="shared" ca="1" si="39"/>
        <v>ignore</v>
      </c>
    </row>
    <row r="89" spans="2:40" x14ac:dyDescent="0.25">
      <c r="B89">
        <v>59</v>
      </c>
      <c r="D89" s="9">
        <f t="shared" ca="1" si="40"/>
        <v>93.608999999999995</v>
      </c>
      <c r="F89" s="4">
        <f t="shared" ca="1" si="41"/>
        <v>16.739345676209435</v>
      </c>
      <c r="H89" s="4">
        <f t="shared" ca="1" si="42"/>
        <v>0.61070540163414178</v>
      </c>
      <c r="J89" s="9">
        <f t="shared" ca="1" si="27"/>
        <v>0.91714195145988442</v>
      </c>
      <c r="L89" s="4">
        <f t="shared" ca="1" si="43"/>
        <v>507.41201147379053</v>
      </c>
      <c r="N89" t="str">
        <f t="shared" ca="1" si="28"/>
        <v xml:space="preserve"> </v>
      </c>
      <c r="O89" s="9" t="str">
        <f t="shared" ca="1" si="29"/>
        <v xml:space="preserve"> </v>
      </c>
      <c r="P89" s="4" t="str">
        <f t="shared" ca="1" si="30"/>
        <v>none</v>
      </c>
      <c r="Q89" s="4" t="str">
        <f t="shared" ca="1" si="31"/>
        <v xml:space="preserve"> </v>
      </c>
      <c r="R89" s="9" t="str">
        <f t="shared" ca="1" si="32"/>
        <v xml:space="preserve"> </v>
      </c>
      <c r="S89" s="4" t="str">
        <f t="shared" ca="1" si="33"/>
        <v xml:space="preserve"> </v>
      </c>
      <c r="AB89">
        <f t="shared" si="34"/>
        <v>0.51503807491005416</v>
      </c>
      <c r="AC89">
        <f t="shared" ca="1" si="23"/>
        <v>-5.4593904178035911E-2</v>
      </c>
      <c r="AD89">
        <f t="shared" ca="1" si="24"/>
        <v>1.0179868702147779</v>
      </c>
      <c r="AF89">
        <f t="shared" ca="1" si="35"/>
        <v>1.8256787949430801E-2</v>
      </c>
      <c r="AG89">
        <f t="shared" ca="1" si="44"/>
        <v>0.18635956079805674</v>
      </c>
      <c r="AH89">
        <f t="shared" ca="1" si="36"/>
        <v>-6.2940863808378669E-2</v>
      </c>
      <c r="AI89">
        <f t="shared" ca="1" si="25"/>
        <v>-6.2940863808378669E-2</v>
      </c>
      <c r="AJ89" s="4">
        <f t="shared" ca="1" si="37"/>
        <v>0.91714195145988442</v>
      </c>
      <c r="AK89">
        <f t="shared" ca="1" si="45"/>
        <v>-7.9100998285325047E-2</v>
      </c>
      <c r="AL89">
        <f t="shared" ca="1" si="38"/>
        <v>-0.90867725863431048</v>
      </c>
      <c r="AM89">
        <f t="shared" ca="1" si="26"/>
        <v>-0.90867725863431048</v>
      </c>
      <c r="AN89" s="4" t="str">
        <f t="shared" ca="1" si="39"/>
        <v>ignore</v>
      </c>
    </row>
    <row r="90" spans="2:40" x14ac:dyDescent="0.25">
      <c r="B90">
        <v>60</v>
      </c>
      <c r="D90" s="9">
        <f t="shared" ca="1" si="40"/>
        <v>95.01</v>
      </c>
      <c r="F90" s="4">
        <f t="shared" ca="1" si="41"/>
        <v>16.341759328739624</v>
      </c>
      <c r="H90" s="4">
        <f t="shared" ca="1" si="42"/>
        <v>0.6227046637714313</v>
      </c>
      <c r="J90" s="9">
        <f t="shared" ca="1" si="27"/>
        <v>0.91509363866492777</v>
      </c>
      <c r="L90" s="4">
        <f t="shared" ca="1" si="43"/>
        <v>507.80959782126035</v>
      </c>
      <c r="N90" t="str">
        <f t="shared" ca="1" si="28"/>
        <v xml:space="preserve"> </v>
      </c>
      <c r="O90" s="9" t="str">
        <f t="shared" ca="1" si="29"/>
        <v xml:space="preserve"> </v>
      </c>
      <c r="P90" s="4" t="str">
        <f t="shared" ca="1" si="30"/>
        <v>none</v>
      </c>
      <c r="Q90" s="4" t="str">
        <f t="shared" ca="1" si="31"/>
        <v xml:space="preserve"> </v>
      </c>
      <c r="R90" s="9" t="str">
        <f t="shared" ca="1" si="32"/>
        <v xml:space="preserve"> </v>
      </c>
      <c r="S90" s="4" t="str">
        <f t="shared" ca="1" si="33"/>
        <v xml:space="preserve"> </v>
      </c>
      <c r="AB90">
        <f t="shared" si="34"/>
        <v>0.50000000000000011</v>
      </c>
      <c r="AC90">
        <f t="shared" ca="1" si="23"/>
        <v>-5.299987208476787E-2</v>
      </c>
      <c r="AD90">
        <f t="shared" ca="1" si="24"/>
        <v>1.0178153622823789</v>
      </c>
      <c r="AF90">
        <f t="shared" ca="1" si="35"/>
        <v>1.8082706304538634E-2</v>
      </c>
      <c r="AG90">
        <f t="shared" ca="1" si="44"/>
        <v>0.18419040685597243</v>
      </c>
      <c r="AH90">
        <f t="shared" ca="1" si="36"/>
        <v>-8.7327363577298658E-2</v>
      </c>
      <c r="AI90">
        <f t="shared" ca="1" si="25"/>
        <v>-8.7327363577298658E-2</v>
      </c>
      <c r="AJ90" s="4">
        <f t="shared" ca="1" si="37"/>
        <v>0.91509363866492777</v>
      </c>
      <c r="AK90">
        <f t="shared" ca="1" si="45"/>
        <v>-8.004603244621819E-2</v>
      </c>
      <c r="AL90">
        <f t="shared" ca="1" si="38"/>
        <v>-0.90430565344111757</v>
      </c>
      <c r="AM90">
        <f t="shared" ca="1" si="26"/>
        <v>-0.90430565344111757</v>
      </c>
      <c r="AN90" s="4" t="str">
        <f t="shared" ca="1" si="39"/>
        <v>ignore</v>
      </c>
    </row>
    <row r="91" spans="2:40" x14ac:dyDescent="0.25">
      <c r="B91">
        <v>61</v>
      </c>
      <c r="D91" s="9">
        <f t="shared" ca="1" si="40"/>
        <v>96.400999999999996</v>
      </c>
      <c r="F91" s="4">
        <f t="shared" ca="1" si="41"/>
        <v>15.947964084092343</v>
      </c>
      <c r="H91" s="4">
        <f t="shared" ca="1" si="42"/>
        <v>0.63519563952312641</v>
      </c>
      <c r="J91" s="9">
        <f t="shared" ca="1" si="27"/>
        <v>0.91252194840131473</v>
      </c>
      <c r="L91" s="4">
        <f t="shared" ca="1" si="43"/>
        <v>508.20339306590762</v>
      </c>
      <c r="N91" t="str">
        <f t="shared" ca="1" si="28"/>
        <v xml:space="preserve"> </v>
      </c>
      <c r="O91" s="9" t="str">
        <f t="shared" ca="1" si="29"/>
        <v xml:space="preserve"> </v>
      </c>
      <c r="P91" s="4" t="str">
        <f t="shared" ca="1" si="30"/>
        <v>none</v>
      </c>
      <c r="Q91" s="4" t="str">
        <f t="shared" ca="1" si="31"/>
        <v xml:space="preserve"> </v>
      </c>
      <c r="R91" s="9" t="str">
        <f t="shared" ca="1" si="32"/>
        <v xml:space="preserve"> </v>
      </c>
      <c r="S91" s="4" t="str">
        <f t="shared" ca="1" si="33"/>
        <v xml:space="preserve"> </v>
      </c>
      <c r="AB91">
        <f t="shared" si="34"/>
        <v>0.48480962024633711</v>
      </c>
      <c r="AC91">
        <f t="shared" ca="1" si="23"/>
        <v>-5.1389695717041495E-2</v>
      </c>
      <c r="AD91">
        <f t="shared" ca="1" si="24"/>
        <v>1.0176472766672673</v>
      </c>
      <c r="AF91">
        <f t="shared" ca="1" si="35"/>
        <v>1.79120983335131E-2</v>
      </c>
      <c r="AG91">
        <f t="shared" ca="1" si="44"/>
        <v>0.18201373651211131</v>
      </c>
      <c r="AH91">
        <f t="shared" ca="1" si="36"/>
        <v>-0.11148133089458012</v>
      </c>
      <c r="AI91">
        <f t="shared" ca="1" si="25"/>
        <v>-0.11148133089458012</v>
      </c>
      <c r="AJ91" s="4">
        <f t="shared" ca="1" si="37"/>
        <v>0.91252194840131473</v>
      </c>
      <c r="AK91">
        <f t="shared" ca="1" si="45"/>
        <v>-8.1016668283639043E-2</v>
      </c>
      <c r="AL91">
        <f t="shared" ca="1" si="38"/>
        <v>-0.89976051895150089</v>
      </c>
      <c r="AM91">
        <f t="shared" ca="1" si="26"/>
        <v>-0.89976051895150089</v>
      </c>
      <c r="AN91" s="4" t="str">
        <f t="shared" ca="1" si="39"/>
        <v>ignore</v>
      </c>
    </row>
    <row r="92" spans="2:40" x14ac:dyDescent="0.25">
      <c r="B92">
        <v>62</v>
      </c>
      <c r="D92" s="9">
        <f t="shared" ca="1" si="40"/>
        <v>97.781000000000006</v>
      </c>
      <c r="F92" s="4">
        <f t="shared" ca="1" si="41"/>
        <v>15.558238028459145</v>
      </c>
      <c r="H92" s="4">
        <f t="shared" ca="1" si="42"/>
        <v>0.64819938417215328</v>
      </c>
      <c r="J92" s="9">
        <f t="shared" ca="1" si="27"/>
        <v>0.90944159762331489</v>
      </c>
      <c r="L92" s="4">
        <f t="shared" ca="1" si="43"/>
        <v>508.59311912154084</v>
      </c>
      <c r="N92" t="str">
        <f t="shared" ca="1" si="28"/>
        <v xml:space="preserve"> </v>
      </c>
      <c r="O92" s="9" t="str">
        <f t="shared" ca="1" si="29"/>
        <v xml:space="preserve"> </v>
      </c>
      <c r="P92" s="4" t="str">
        <f t="shared" ca="1" si="30"/>
        <v>none</v>
      </c>
      <c r="Q92" s="4" t="str">
        <f t="shared" ca="1" si="31"/>
        <v xml:space="preserve"> </v>
      </c>
      <c r="R92" s="9" t="str">
        <f t="shared" ca="1" si="32"/>
        <v xml:space="preserve"> </v>
      </c>
      <c r="S92" s="4" t="str">
        <f t="shared" ca="1" si="33"/>
        <v xml:space="preserve"> </v>
      </c>
      <c r="AB92">
        <f t="shared" si="34"/>
        <v>0.46947156278589086</v>
      </c>
      <c r="AC92">
        <f t="shared" ca="1" si="23"/>
        <v>-4.9763865550176554E-2</v>
      </c>
      <c r="AD92">
        <f t="shared" ca="1" si="24"/>
        <v>1.0174828181558733</v>
      </c>
      <c r="AF92">
        <f t="shared" ca="1" si="35"/>
        <v>1.7745171895886744E-2</v>
      </c>
      <c r="AG92">
        <f t="shared" ca="1" si="44"/>
        <v>0.17983091944723703</v>
      </c>
      <c r="AH92">
        <f t="shared" ca="1" si="36"/>
        <v>-0.13538570896521609</v>
      </c>
      <c r="AI92">
        <f t="shared" ca="1" si="25"/>
        <v>-0.13538570896521609</v>
      </c>
      <c r="AJ92" s="4">
        <f t="shared" ca="1" si="37"/>
        <v>0.90944159762331489</v>
      </c>
      <c r="AK92">
        <f t="shared" ca="1" si="45"/>
        <v>-8.2013315725199556E-2</v>
      </c>
      <c r="AL92">
        <f t="shared" ca="1" si="38"/>
        <v>-0.89503544061521667</v>
      </c>
      <c r="AM92">
        <f t="shared" ca="1" si="26"/>
        <v>-0.89503544061521667</v>
      </c>
      <c r="AN92" s="4" t="str">
        <f t="shared" ca="1" si="39"/>
        <v>ignore</v>
      </c>
    </row>
    <row r="93" spans="2:40" x14ac:dyDescent="0.25">
      <c r="B93">
        <v>63</v>
      </c>
      <c r="D93" s="9">
        <f t="shared" ca="1" si="40"/>
        <v>99.15</v>
      </c>
      <c r="F93" s="4">
        <f t="shared" ca="1" si="41"/>
        <v>15.172847433726492</v>
      </c>
      <c r="H93" s="4">
        <f t="shared" ca="1" si="42"/>
        <v>0.66173788131413813</v>
      </c>
      <c r="J93" s="9">
        <f t="shared" ca="1" si="27"/>
        <v>0.90586777238580019</v>
      </c>
      <c r="L93" s="4">
        <f t="shared" ca="1" si="43"/>
        <v>508.97850971627349</v>
      </c>
      <c r="N93" t="str">
        <f t="shared" ca="1" si="28"/>
        <v xml:space="preserve"> </v>
      </c>
      <c r="O93" s="9" t="str">
        <f t="shared" ca="1" si="29"/>
        <v xml:space="preserve"> </v>
      </c>
      <c r="P93" s="4" t="str">
        <f t="shared" ca="1" si="30"/>
        <v>none</v>
      </c>
      <c r="Q93" s="4" t="str">
        <f t="shared" ca="1" si="31"/>
        <v xml:space="preserve"> </v>
      </c>
      <c r="R93" s="9" t="str">
        <f t="shared" ca="1" si="32"/>
        <v xml:space="preserve"> </v>
      </c>
      <c r="S93" s="4" t="str">
        <f t="shared" ca="1" si="33"/>
        <v xml:space="preserve"> </v>
      </c>
      <c r="AB93">
        <f t="shared" si="34"/>
        <v>0.4539904997395468</v>
      </c>
      <c r="AC93">
        <f t="shared" ca="1" si="23"/>
        <v>-4.8122876827791629E-2</v>
      </c>
      <c r="AD93">
        <f t="shared" ca="1" si="24"/>
        <v>1.01732218711556</v>
      </c>
      <c r="AF93">
        <f t="shared" ca="1" si="35"/>
        <v>1.7582130365810765E-2</v>
      </c>
      <c r="AG93">
        <f t="shared" ca="1" si="44"/>
        <v>0.17764333159065773</v>
      </c>
      <c r="AH93">
        <f t="shared" ca="1" si="36"/>
        <v>-0.15902416564058958</v>
      </c>
      <c r="AI93">
        <f t="shared" ca="1" si="25"/>
        <v>-0.15902416564058958</v>
      </c>
      <c r="AJ93" s="4">
        <f t="shared" ca="1" si="37"/>
        <v>0.90586777238580019</v>
      </c>
      <c r="AK93">
        <f t="shared" ca="1" si="45"/>
        <v>-8.3036377299735065E-2</v>
      </c>
      <c r="AL93">
        <f t="shared" ca="1" si="38"/>
        <v>-0.89012381653144745</v>
      </c>
      <c r="AM93">
        <f t="shared" ca="1" si="26"/>
        <v>-0.89012381653144745</v>
      </c>
      <c r="AN93" s="4" t="str">
        <f t="shared" ca="1" si="39"/>
        <v>ignore</v>
      </c>
    </row>
    <row r="94" spans="2:40" x14ac:dyDescent="0.25">
      <c r="B94">
        <v>64</v>
      </c>
      <c r="D94" s="9">
        <f t="shared" ca="1" si="40"/>
        <v>100.508</v>
      </c>
      <c r="F94" s="4">
        <f t="shared" ca="1" si="41"/>
        <v>14.79204638674349</v>
      </c>
      <c r="H94" s="4">
        <f t="shared" ca="1" si="42"/>
        <v>0.67583406807992774</v>
      </c>
      <c r="J94" s="9">
        <f t="shared" ca="1" si="27"/>
        <v>0.90181609098581195</v>
      </c>
      <c r="L94" s="4">
        <f t="shared" ca="1" si="43"/>
        <v>509.35931076325647</v>
      </c>
      <c r="N94" t="str">
        <f t="shared" ca="1" si="28"/>
        <v xml:space="preserve"> </v>
      </c>
      <c r="O94" s="9" t="str">
        <f t="shared" ca="1" si="29"/>
        <v xml:space="preserve"> </v>
      </c>
      <c r="P94" s="4" t="str">
        <f t="shared" ca="1" si="30"/>
        <v>none</v>
      </c>
      <c r="Q94" s="4" t="str">
        <f t="shared" ca="1" si="31"/>
        <v xml:space="preserve"> </v>
      </c>
      <c r="R94" s="9" t="str">
        <f t="shared" ca="1" si="32"/>
        <v xml:space="preserve"> </v>
      </c>
      <c r="S94" s="4" t="str">
        <f t="shared" ca="1" si="33"/>
        <v xml:space="preserve"> </v>
      </c>
      <c r="AB94">
        <f t="shared" si="34"/>
        <v>0.43837114678907746</v>
      </c>
      <c r="AC94">
        <f t="shared" ref="AC94:AC157" ca="1" si="46">-$V$15*AB94</f>
        <v>-4.6467229410948198E-2</v>
      </c>
      <c r="AD94">
        <f t="shared" ref="AD94:AD157" ca="1" si="47">$AA$15+AC94*AC94</f>
        <v>1.017165579250507</v>
      </c>
      <c r="AF94">
        <f t="shared" ca="1" si="35"/>
        <v>1.7423172384274949E-2</v>
      </c>
      <c r="AG94">
        <f t="shared" ca="1" si="44"/>
        <v>0.17545235319226221</v>
      </c>
      <c r="AH94">
        <f t="shared" ca="1" si="36"/>
        <v>-0.18238111615800648</v>
      </c>
      <c r="AI94">
        <f t="shared" ref="AI94:AI157" ca="1" si="48">IF(ABS(AH94)&lt;=1,AH94,IF(ABS(AH94)&lt;=1.00001,1*SIGN(AH94),0))</f>
        <v>-0.18238111615800648</v>
      </c>
      <c r="AJ94" s="4">
        <f t="shared" ca="1" si="37"/>
        <v>0.90181609098581195</v>
      </c>
      <c r="AK94">
        <f t="shared" ca="1" si="45"/>
        <v>-8.4086246515338831E-2</v>
      </c>
      <c r="AL94">
        <f t="shared" ca="1" si="38"/>
        <v>-0.88501886054698342</v>
      </c>
      <c r="AM94">
        <f t="shared" ref="AM94:AM157" ca="1" si="49">IF(ABS(AL94)&lt;=1,AL94,IF(ABS(AL94)&lt;=1.00001,1*SIGN(AL94),0))</f>
        <v>-0.88501886054698342</v>
      </c>
      <c r="AN94" s="4" t="str">
        <f t="shared" ca="1" si="39"/>
        <v>ignore</v>
      </c>
    </row>
    <row r="95" spans="2:40" x14ac:dyDescent="0.25">
      <c r="B95">
        <v>65</v>
      </c>
      <c r="D95" s="9">
        <f t="shared" ca="1" si="40"/>
        <v>101.855</v>
      </c>
      <c r="F95" s="4">
        <f t="shared" ca="1" si="41"/>
        <v>14.416076447955525</v>
      </c>
      <c r="H95" s="4">
        <f t="shared" ca="1" si="42"/>
        <v>0.69051185896165068</v>
      </c>
      <c r="J95" s="9">
        <f t="shared" ref="J95:J158" ca="1" si="50">IF(ISNUMBER(F95),IF( AND( ( (F95*(F95+2*$U$8)*AB95*AB95) &gt; ($E$5*($E$5+2*$U$5)) ), ( B95&lt;90 ) ), 180-AJ95, AJ95)," ")</f>
        <v>0.89730256607873349</v>
      </c>
      <c r="L95" s="4">
        <f t="shared" ca="1" si="43"/>
        <v>509.73528070204446</v>
      </c>
      <c r="N95" t="str">
        <f t="shared" ref="N95:N158" ca="1" si="51">IF(ISNUMBER(P95),B95," ")</f>
        <v xml:space="preserve"> </v>
      </c>
      <c r="O95" s="9" t="str">
        <f t="shared" ref="O95:O158" ca="1" si="52">IF(ISNUMBER(P95), IF( ABS(AM95-1)&lt;0.000001,0, IF(ABS(AM95+1)&lt;0.000001,180,ROUND(DEGREES(ACOS(AM95)),3)))," ")</f>
        <v xml:space="preserve"> </v>
      </c>
      <c r="P95" s="4" t="str">
        <f t="shared" ref="P95:P158" ca="1" si="53">IF(AK95&gt;0.0000001,$U$8*((1/SQRT(1-AK95*AK95))-1),"none")</f>
        <v>none</v>
      </c>
      <c r="Q95" s="4" t="str">
        <f t="shared" ref="Q95:Q158" ca="1" si="54">IF(ISNUMBER(P95),ABS($Z$15*(1+AC95/AK95)/(1+$V$15*$Z$15*AM95)/AK95)," ")</f>
        <v xml:space="preserve"> </v>
      </c>
      <c r="R95" s="9" t="str">
        <f t="shared" ref="R95:R158" ca="1" si="55">IF(ISNUMBER(P95),IF( AND( ( (P95*(P95+2*$U$8)*AB95*AB95) &gt; ($E$5*($E$5+2*$U$5)) ), ( B95&lt;90 ) ), 180-AN95, AN95)," ")</f>
        <v xml:space="preserve"> </v>
      </c>
      <c r="S95" s="4" t="str">
        <f t="shared" ref="S95:S158" ca="1" si="56">IF(ISNUMBER(P95),$E$5+$O$10-P95," ")</f>
        <v xml:space="preserve"> </v>
      </c>
      <c r="AB95">
        <f t="shared" ref="AB95:AB158" si="57">COS(RADIANS(B95))</f>
        <v>0.42261826174069944</v>
      </c>
      <c r="AC95">
        <f t="shared" ca="1" si="46"/>
        <v>-4.4797427625888023E-2</v>
      </c>
      <c r="AD95">
        <f t="shared" ca="1" si="47"/>
        <v>1.0170131853632738</v>
      </c>
      <c r="AF95">
        <f t="shared" ref="AF95:AF158" ca="1" si="58">AC95*AC95-AD95*$AE$15</f>
        <v>1.7268491617094185E-2</v>
      </c>
      <c r="AG95">
        <f t="shared" ca="1" si="44"/>
        <v>0.17325936679574899</v>
      </c>
      <c r="AH95">
        <f t="shared" ref="AH95:AH158" ca="1" si="59">(AG95*AB95-$V$15)/((1-$V$15*AG95*AB95)*$Z$15)</f>
        <v>-0.20544174407876553</v>
      </c>
      <c r="AI95">
        <f t="shared" ca="1" si="48"/>
        <v>-0.20544174407876553</v>
      </c>
      <c r="AJ95" s="4">
        <f t="shared" ref="AJ95:AJ158" ca="1" si="60">DEGREES(ASIN( SQRT( (F95*(F95+2*$U$8)) / (L95*(L95+2*$U$10)) ) * SIN(RADIANS(B95))  ))</f>
        <v>0.89730256607873349</v>
      </c>
      <c r="AK95">
        <f t="shared" ca="1" si="45"/>
        <v>-8.5163306153454521E-2</v>
      </c>
      <c r="AL95">
        <f t="shared" ref="AL95:AL158" ca="1" si="61">(AK95*AB95-$V$15)/((1-$V$15*AK95*AB95)*$Z$15)</f>
        <v>-0.87971360641522078</v>
      </c>
      <c r="AM95">
        <f t="shared" ca="1" si="49"/>
        <v>-0.87971360641522078</v>
      </c>
      <c r="AN95" s="4" t="str">
        <f t="shared" ref="AN95:AN158" ca="1" si="62">IF(ISNUMBER(P95),DEGREES(ASIN( SQRT( (P95*(P95+2*$U$8)) / (S95*(S95+2*$U$10)) ) * SIN(RADIANS(B95)) ) ),"ignore")</f>
        <v>ignore</v>
      </c>
    </row>
    <row r="96" spans="2:40" x14ac:dyDescent="0.25">
      <c r="B96">
        <v>66</v>
      </c>
      <c r="D96" s="9">
        <f t="shared" ca="1" si="40"/>
        <v>103.191</v>
      </c>
      <c r="F96" s="4">
        <f t="shared" ca="1" si="41"/>
        <v>14.045166341092409</v>
      </c>
      <c r="H96" s="4">
        <f t="shared" ca="1" si="42"/>
        <v>0.70579616792448185</v>
      </c>
      <c r="J96" s="9">
        <f t="shared" ca="1" si="50"/>
        <v>0.89234356584735464</v>
      </c>
      <c r="L96" s="4">
        <f t="shared" ca="1" si="43"/>
        <v>510.10619080890757</v>
      </c>
      <c r="N96" t="str">
        <f t="shared" ca="1" si="51"/>
        <v xml:space="preserve"> </v>
      </c>
      <c r="O96" s="9" t="str">
        <f t="shared" ca="1" si="52"/>
        <v xml:space="preserve"> </v>
      </c>
      <c r="P96" s="4" t="str">
        <f t="shared" ca="1" si="53"/>
        <v>none</v>
      </c>
      <c r="Q96" s="4" t="str">
        <f t="shared" ca="1" si="54"/>
        <v xml:space="preserve"> </v>
      </c>
      <c r="R96" s="9" t="str">
        <f t="shared" ca="1" si="55"/>
        <v xml:space="preserve"> </v>
      </c>
      <c r="S96" s="4" t="str">
        <f t="shared" ca="1" si="56"/>
        <v xml:space="preserve"> </v>
      </c>
      <c r="AB96">
        <f t="shared" si="57"/>
        <v>0.40673664307580021</v>
      </c>
      <c r="AC96">
        <f t="shared" ca="1" si="46"/>
        <v>-4.311398011041058E-2</v>
      </c>
      <c r="AD96">
        <f t="shared" ca="1" si="47"/>
        <v>1.0168651911223381</v>
      </c>
      <c r="AF96">
        <f t="shared" ca="1" si="58"/>
        <v>1.711827651895655E-2</v>
      </c>
      <c r="AG96">
        <f t="shared" ca="1" si="44"/>
        <v>0.17106575511638014</v>
      </c>
      <c r="AH96">
        <f t="shared" ca="1" si="59"/>
        <v>-0.22819202032155411</v>
      </c>
      <c r="AI96">
        <f t="shared" ca="1" si="48"/>
        <v>-0.22819202032155411</v>
      </c>
      <c r="AJ96" s="4">
        <f t="shared" ca="1" si="60"/>
        <v>0.89234356584735464</v>
      </c>
      <c r="AK96">
        <f t="shared" ca="1" si="45"/>
        <v>-8.6267926482233137E-2</v>
      </c>
      <c r="AL96">
        <f t="shared" ca="1" si="61"/>
        <v>-0.87420091309902737</v>
      </c>
      <c r="AM96">
        <f t="shared" ca="1" si="49"/>
        <v>-0.87420091309902737</v>
      </c>
      <c r="AN96" s="4" t="str">
        <f t="shared" ca="1" si="62"/>
        <v>ignore</v>
      </c>
    </row>
    <row r="97" spans="2:40" x14ac:dyDescent="0.25">
      <c r="B97">
        <v>67</v>
      </c>
      <c r="D97" s="9">
        <f t="shared" ca="1" si="40"/>
        <v>104.514</v>
      </c>
      <c r="F97" s="4">
        <f t="shared" ca="1" si="41"/>
        <v>13.679531675561234</v>
      </c>
      <c r="H97" s="4">
        <f t="shared" ca="1" si="42"/>
        <v>0.72171292846030721</v>
      </c>
      <c r="J97" s="9">
        <f t="shared" ca="1" si="50"/>
        <v>0.88695577431088746</v>
      </c>
      <c r="L97" s="4">
        <f t="shared" ca="1" si="43"/>
        <v>510.47182547443873</v>
      </c>
      <c r="N97" t="str">
        <f t="shared" ca="1" si="51"/>
        <v xml:space="preserve"> </v>
      </c>
      <c r="O97" s="9" t="str">
        <f t="shared" ca="1" si="52"/>
        <v xml:space="preserve"> </v>
      </c>
      <c r="P97" s="4" t="str">
        <f t="shared" ca="1" si="53"/>
        <v>none</v>
      </c>
      <c r="Q97" s="4" t="str">
        <f t="shared" ca="1" si="54"/>
        <v xml:space="preserve"> </v>
      </c>
      <c r="R97" s="9" t="str">
        <f t="shared" ca="1" si="55"/>
        <v xml:space="preserve"> </v>
      </c>
      <c r="S97" s="4" t="str">
        <f t="shared" ca="1" si="56"/>
        <v xml:space="preserve"> </v>
      </c>
      <c r="AB97">
        <f t="shared" si="57"/>
        <v>0.39073112848927372</v>
      </c>
      <c r="AC97">
        <f t="shared" ca="1" si="46"/>
        <v>-4.1417399658937003E-2</v>
      </c>
      <c r="AD97">
        <f t="shared" ca="1" si="47"/>
        <v>1.0167217768358854</v>
      </c>
      <c r="AF97">
        <f t="shared" ca="1" si="58"/>
        <v>1.6972710103820253E-2</v>
      </c>
      <c r="AG97">
        <f t="shared" ca="1" si="44"/>
        <v>0.16887289882768444</v>
      </c>
      <c r="AH97">
        <f t="shared" ca="1" si="59"/>
        <v>-0.25061872018996473</v>
      </c>
      <c r="AI97">
        <f t="shared" ca="1" si="48"/>
        <v>-0.25061872018996473</v>
      </c>
      <c r="AJ97" s="4">
        <f t="shared" ca="1" si="60"/>
        <v>0.88695577431088746</v>
      </c>
      <c r="AK97">
        <f t="shared" ca="1" si="45"/>
        <v>-8.7400463393418296E-2</v>
      </c>
      <c r="AL97">
        <f t="shared" ca="1" si="61"/>
        <v>-0.86847347129962937</v>
      </c>
      <c r="AM97">
        <f t="shared" ca="1" si="49"/>
        <v>-0.86847347129962937</v>
      </c>
      <c r="AN97" s="4" t="str">
        <f t="shared" ca="1" si="62"/>
        <v>ignore</v>
      </c>
    </row>
    <row r="98" spans="2:40" x14ac:dyDescent="0.25">
      <c r="B98">
        <v>68</v>
      </c>
      <c r="D98" s="9">
        <f t="shared" ca="1" si="40"/>
        <v>105.82599999999999</v>
      </c>
      <c r="F98" s="4">
        <f t="shared" ca="1" si="41"/>
        <v>13.319374703138736</v>
      </c>
      <c r="H98" s="4">
        <f t="shared" ca="1" si="42"/>
        <v>0.73828911121386886</v>
      </c>
      <c r="J98" s="9">
        <f t="shared" ca="1" si="50"/>
        <v>0.88115615087021537</v>
      </c>
      <c r="L98" s="4">
        <f t="shared" ca="1" si="43"/>
        <v>510.83198244686122</v>
      </c>
      <c r="N98" t="str">
        <f t="shared" ca="1" si="51"/>
        <v xml:space="preserve"> </v>
      </c>
      <c r="O98" s="9" t="str">
        <f t="shared" ca="1" si="52"/>
        <v xml:space="preserve"> </v>
      </c>
      <c r="P98" s="4" t="str">
        <f t="shared" ca="1" si="53"/>
        <v>none</v>
      </c>
      <c r="Q98" s="4" t="str">
        <f t="shared" ca="1" si="54"/>
        <v xml:space="preserve"> </v>
      </c>
      <c r="R98" s="9" t="str">
        <f t="shared" ca="1" si="55"/>
        <v xml:space="preserve"> </v>
      </c>
      <c r="S98" s="4" t="str">
        <f t="shared" ca="1" si="56"/>
        <v xml:space="preserve"> </v>
      </c>
      <c r="AB98">
        <f t="shared" si="57"/>
        <v>0.37460659341591196</v>
      </c>
      <c r="AC98">
        <f t="shared" ca="1" si="46"/>
        <v>-3.970820306630795E-2</v>
      </c>
      <c r="AD98">
        <f t="shared" ca="1" si="47"/>
        <v>1.0165831172321325</v>
      </c>
      <c r="AF98">
        <f t="shared" ca="1" si="58"/>
        <v>1.6831969721939351E-2</v>
      </c>
      <c r="AG98">
        <f t="shared" ca="1" si="44"/>
        <v>0.16668217426269027</v>
      </c>
      <c r="AH98">
        <f t="shared" ca="1" si="59"/>
        <v>-0.27270943829597005</v>
      </c>
      <c r="AI98">
        <f t="shared" ca="1" si="48"/>
        <v>-0.27270943829597005</v>
      </c>
      <c r="AJ98" s="4">
        <f t="shared" ca="1" si="60"/>
        <v>0.88115615087021537</v>
      </c>
      <c r="AK98">
        <f t="shared" ca="1" si="45"/>
        <v>-8.8561256468143112E-2</v>
      </c>
      <c r="AL98">
        <f t="shared" ca="1" si="61"/>
        <v>-0.86252381129170674</v>
      </c>
      <c r="AM98">
        <f t="shared" ca="1" si="49"/>
        <v>-0.86252381129170674</v>
      </c>
      <c r="AN98" s="4" t="str">
        <f t="shared" ca="1" si="62"/>
        <v>ignore</v>
      </c>
    </row>
    <row r="99" spans="2:40" x14ac:dyDescent="0.25">
      <c r="B99">
        <v>69</v>
      </c>
      <c r="D99" s="9">
        <f t="shared" ca="1" si="40"/>
        <v>107.125</v>
      </c>
      <c r="F99" s="4">
        <f t="shared" ca="1" si="41"/>
        <v>12.964884110502238</v>
      </c>
      <c r="H99" s="4">
        <f t="shared" ca="1" si="42"/>
        <v>0.75555273878714979</v>
      </c>
      <c r="J99" s="9">
        <f t="shared" ca="1" si="50"/>
        <v>0.87496188919587004</v>
      </c>
      <c r="L99" s="4">
        <f t="shared" ca="1" si="43"/>
        <v>511.18647303949774</v>
      </c>
      <c r="N99" t="str">
        <f t="shared" ca="1" si="51"/>
        <v xml:space="preserve"> </v>
      </c>
      <c r="O99" s="9" t="str">
        <f t="shared" ca="1" si="52"/>
        <v xml:space="preserve"> </v>
      </c>
      <c r="P99" s="4" t="str">
        <f t="shared" ca="1" si="53"/>
        <v>none</v>
      </c>
      <c r="Q99" s="4" t="str">
        <f t="shared" ca="1" si="54"/>
        <v xml:space="preserve"> </v>
      </c>
      <c r="R99" s="9" t="str">
        <f t="shared" ca="1" si="55"/>
        <v xml:space="preserve"> </v>
      </c>
      <c r="S99" s="4" t="str">
        <f t="shared" ca="1" si="56"/>
        <v xml:space="preserve"> </v>
      </c>
      <c r="AB99">
        <f t="shared" si="57"/>
        <v>0.35836794954530038</v>
      </c>
      <c r="AC99">
        <f t="shared" ca="1" si="46"/>
        <v>-3.7986910970362921E-2</v>
      </c>
      <c r="AD99">
        <f t="shared" ca="1" si="47"/>
        <v>1.0164493812464475</v>
      </c>
      <c r="AF99">
        <f t="shared" ca="1" si="58"/>
        <v>1.6696226843789779E-2</v>
      </c>
      <c r="AG99">
        <f t="shared" ca="1" si="44"/>
        <v>0.16449495103647574</v>
      </c>
      <c r="AH99">
        <f t="shared" ca="1" si="59"/>
        <v>-0.29445260128540557</v>
      </c>
      <c r="AI99">
        <f t="shared" ca="1" si="48"/>
        <v>-0.29445260128540557</v>
      </c>
      <c r="AJ99" s="4">
        <f t="shared" ca="1" si="60"/>
        <v>0.87496188919587004</v>
      </c>
      <c r="AK99">
        <f t="shared" ca="1" si="45"/>
        <v>-8.9750626978192624E-2</v>
      </c>
      <c r="AL99">
        <f t="shared" ca="1" si="61"/>
        <v>-0.85634431214172957</v>
      </c>
      <c r="AM99">
        <f t="shared" ca="1" si="49"/>
        <v>-0.85634431214172957</v>
      </c>
      <c r="AN99" s="4" t="str">
        <f t="shared" ca="1" si="62"/>
        <v>ignore</v>
      </c>
    </row>
    <row r="100" spans="2:40" x14ac:dyDescent="0.25">
      <c r="B100">
        <v>70</v>
      </c>
      <c r="D100" s="9">
        <f t="shared" ca="1" si="40"/>
        <v>108.411</v>
      </c>
      <c r="F100" s="4">
        <f t="shared" ca="1" si="41"/>
        <v>12.616234849036426</v>
      </c>
      <c r="H100" s="4">
        <f t="shared" ca="1" si="42"/>
        <v>0.77353289730419073</v>
      </c>
      <c r="J100" s="9">
        <f t="shared" ca="1" si="50"/>
        <v>0.86839037557483867</v>
      </c>
      <c r="L100" s="4">
        <f t="shared" ca="1" si="43"/>
        <v>511.53512230096356</v>
      </c>
      <c r="N100" t="str">
        <f t="shared" ca="1" si="51"/>
        <v xml:space="preserve"> </v>
      </c>
      <c r="O100" s="9" t="str">
        <f t="shared" ca="1" si="52"/>
        <v xml:space="preserve"> </v>
      </c>
      <c r="P100" s="4" t="str">
        <f t="shared" ca="1" si="53"/>
        <v>none</v>
      </c>
      <c r="Q100" s="4" t="str">
        <f t="shared" ca="1" si="54"/>
        <v xml:space="preserve"> </v>
      </c>
      <c r="R100" s="9" t="str">
        <f t="shared" ca="1" si="55"/>
        <v xml:space="preserve"> </v>
      </c>
      <c r="S100" s="4" t="str">
        <f t="shared" ca="1" si="56"/>
        <v xml:space="preserve"> </v>
      </c>
      <c r="AB100">
        <f t="shared" si="57"/>
        <v>0.34202014332566882</v>
      </c>
      <c r="AC100">
        <f t="shared" ca="1" si="46"/>
        <v>-3.6254047693348834E-2</v>
      </c>
      <c r="AD100">
        <f t="shared" ca="1" si="47"/>
        <v>1.0163207318155287</v>
      </c>
      <c r="AF100">
        <f t="shared" ca="1" si="58"/>
        <v>1.6565646851158966E-2</v>
      </c>
      <c r="AG100">
        <f t="shared" ca="1" si="44"/>
        <v>0.16231258959806499</v>
      </c>
      <c r="AH100">
        <f t="shared" ca="1" si="59"/>
        <v>-0.3158374782769755</v>
      </c>
      <c r="AI100">
        <f t="shared" ca="1" si="48"/>
        <v>-0.3158374782769755</v>
      </c>
      <c r="AJ100" s="4">
        <f t="shared" ca="1" si="60"/>
        <v>0.86839037557483867</v>
      </c>
      <c r="AK100">
        <f t="shared" ca="1" si="45"/>
        <v>-9.0968875830491736E-2</v>
      </c>
      <c r="AL100">
        <f t="shared" ca="1" si="61"/>
        <v>-0.84992721238212332</v>
      </c>
      <c r="AM100">
        <f t="shared" ca="1" si="49"/>
        <v>-0.84992721238212332</v>
      </c>
      <c r="AN100" s="4" t="str">
        <f t="shared" ca="1" si="62"/>
        <v>ignore</v>
      </c>
    </row>
    <row r="101" spans="2:40" x14ac:dyDescent="0.25">
      <c r="B101">
        <v>71</v>
      </c>
      <c r="D101" s="9">
        <f t="shared" ca="1" si="40"/>
        <v>109.685</v>
      </c>
      <c r="F101" s="4">
        <f t="shared" ca="1" si="41"/>
        <v>12.273588003249653</v>
      </c>
      <c r="H101" s="4">
        <f t="shared" ca="1" si="42"/>
        <v>0.79225974429674995</v>
      </c>
      <c r="J101" s="9">
        <f t="shared" ca="1" si="50"/>
        <v>0.86145914684265701</v>
      </c>
      <c r="L101" s="4">
        <f t="shared" ca="1" si="43"/>
        <v>511.87776914675032</v>
      </c>
      <c r="N101" t="str">
        <f t="shared" ca="1" si="51"/>
        <v xml:space="preserve"> </v>
      </c>
      <c r="O101" s="9" t="str">
        <f t="shared" ca="1" si="52"/>
        <v xml:space="preserve"> </v>
      </c>
      <c r="P101" s="4" t="str">
        <f t="shared" ca="1" si="53"/>
        <v>none</v>
      </c>
      <c r="Q101" s="4" t="str">
        <f t="shared" ca="1" si="54"/>
        <v xml:space="preserve"> </v>
      </c>
      <c r="R101" s="9" t="str">
        <f t="shared" ca="1" si="55"/>
        <v xml:space="preserve"> </v>
      </c>
      <c r="S101" s="4" t="str">
        <f t="shared" ca="1" si="56"/>
        <v xml:space="preserve"> </v>
      </c>
      <c r="AB101">
        <f t="shared" si="57"/>
        <v>0.32556815445715676</v>
      </c>
      <c r="AC101">
        <f t="shared" ca="1" si="46"/>
        <v>-3.4510141082206507E-2</v>
      </c>
      <c r="AD101">
        <f t="shared" ca="1" si="47"/>
        <v>1.016197325678891</v>
      </c>
      <c r="AF101">
        <f t="shared" ca="1" si="58"/>
        <v>1.6440388835653633E-2</v>
      </c>
      <c r="AG101">
        <f t="shared" ca="1" si="44"/>
        <v>0.16013643872096564</v>
      </c>
      <c r="AH101">
        <f t="shared" ca="1" si="59"/>
        <v>-0.33685418893308899</v>
      </c>
      <c r="AI101">
        <f t="shared" ca="1" si="48"/>
        <v>-0.33685418893308899</v>
      </c>
      <c r="AJ101" s="4">
        <f t="shared" ca="1" si="60"/>
        <v>0.86145914684265701</v>
      </c>
      <c r="AK101">
        <f t="shared" ca="1" si="45"/>
        <v>-9.2216281463808294E-2</v>
      </c>
      <c r="AL101">
        <f t="shared" ca="1" si="61"/>
        <v>-0.84326462220804843</v>
      </c>
      <c r="AM101">
        <f t="shared" ca="1" si="49"/>
        <v>-0.84326462220804843</v>
      </c>
      <c r="AN101" s="4" t="str">
        <f t="shared" ca="1" si="62"/>
        <v>ignore</v>
      </c>
    </row>
    <row r="102" spans="2:40" x14ac:dyDescent="0.25">
      <c r="B102">
        <v>72</v>
      </c>
      <c r="D102" s="9">
        <f t="shared" ca="1" si="40"/>
        <v>110.946</v>
      </c>
      <c r="F102" s="4">
        <f t="shared" ca="1" si="41"/>
        <v>11.937090698999425</v>
      </c>
      <c r="H102" s="4">
        <f t="shared" ca="1" si="42"/>
        <v>0.81176451245180348</v>
      </c>
      <c r="J102" s="9">
        <f t="shared" ca="1" si="50"/>
        <v>0.85418584803728159</v>
      </c>
      <c r="L102" s="4">
        <f t="shared" ca="1" si="43"/>
        <v>512.21426645100053</v>
      </c>
      <c r="N102" t="str">
        <f t="shared" ca="1" si="51"/>
        <v xml:space="preserve"> </v>
      </c>
      <c r="O102" s="9" t="str">
        <f t="shared" ca="1" si="52"/>
        <v xml:space="preserve"> </v>
      </c>
      <c r="P102" s="4" t="str">
        <f t="shared" ca="1" si="53"/>
        <v>none</v>
      </c>
      <c r="Q102" s="4" t="str">
        <f t="shared" ca="1" si="54"/>
        <v xml:space="preserve"> </v>
      </c>
      <c r="R102" s="9" t="str">
        <f t="shared" ca="1" si="55"/>
        <v xml:space="preserve"> </v>
      </c>
      <c r="S102" s="4" t="str">
        <f t="shared" ca="1" si="56"/>
        <v xml:space="preserve"> </v>
      </c>
      <c r="AB102">
        <f t="shared" si="57"/>
        <v>0.30901699437494745</v>
      </c>
      <c r="AC102">
        <f t="shared" ca="1" si="46"/>
        <v>-3.2755722347783289E-2</v>
      </c>
      <c r="AD102">
        <f t="shared" ca="1" si="47"/>
        <v>1.0160793131879022</v>
      </c>
      <c r="AF102">
        <f t="shared" ca="1" si="58"/>
        <v>1.6320605404871149E-2</v>
      </c>
      <c r="AG102">
        <f t="shared" ca="1" si="44"/>
        <v>0.15796783294290301</v>
      </c>
      <c r="AH102">
        <f t="shared" ca="1" si="59"/>
        <v>-0.35749370908904687</v>
      </c>
      <c r="AI102">
        <f t="shared" ca="1" si="48"/>
        <v>-0.35749370908904687</v>
      </c>
      <c r="AJ102" s="4">
        <f t="shared" ca="1" si="60"/>
        <v>0.85418584803728159</v>
      </c>
      <c r="AK102">
        <f t="shared" ca="1" si="45"/>
        <v>-9.3493097707887315E-2</v>
      </c>
      <c r="AL102">
        <f t="shared" ca="1" si="61"/>
        <v>-0.83634853725632385</v>
      </c>
      <c r="AM102">
        <f t="shared" ca="1" si="49"/>
        <v>-0.83634853725632385</v>
      </c>
      <c r="AN102" s="4" t="str">
        <f t="shared" ca="1" si="62"/>
        <v>ignore</v>
      </c>
    </row>
    <row r="103" spans="2:40" x14ac:dyDescent="0.25">
      <c r="B103">
        <v>73</v>
      </c>
      <c r="D103" s="9">
        <f t="shared" ca="1" si="40"/>
        <v>112.194</v>
      </c>
      <c r="F103" s="4">
        <f t="shared" ca="1" si="41"/>
        <v>11.6068760525641</v>
      </c>
      <c r="H103" s="4">
        <f t="shared" ca="1" si="42"/>
        <v>0.83207950874538084</v>
      </c>
      <c r="J103" s="9">
        <f t="shared" ca="1" si="50"/>
        <v>0.84658818992080398</v>
      </c>
      <c r="L103" s="4">
        <f t="shared" ca="1" si="43"/>
        <v>512.54448109743589</v>
      </c>
      <c r="N103" t="str">
        <f t="shared" ca="1" si="51"/>
        <v xml:space="preserve"> </v>
      </c>
      <c r="O103" s="9" t="str">
        <f t="shared" ca="1" si="52"/>
        <v xml:space="preserve"> </v>
      </c>
      <c r="P103" s="4" t="str">
        <f t="shared" ca="1" si="53"/>
        <v>none</v>
      </c>
      <c r="Q103" s="4" t="str">
        <f t="shared" ca="1" si="54"/>
        <v xml:space="preserve"> </v>
      </c>
      <c r="R103" s="9" t="str">
        <f t="shared" ca="1" si="55"/>
        <v xml:space="preserve"> </v>
      </c>
      <c r="S103" s="4" t="str">
        <f t="shared" ca="1" si="56"/>
        <v xml:space="preserve"> </v>
      </c>
      <c r="AB103">
        <f t="shared" si="57"/>
        <v>0.29237170472273677</v>
      </c>
      <c r="AC103">
        <f t="shared" ca="1" si="46"/>
        <v>-3.0991325903021134E-2</v>
      </c>
      <c r="AD103">
        <f t="shared" ca="1" si="47"/>
        <v>1.0159668381226046</v>
      </c>
      <c r="AF103">
        <f t="shared" ca="1" si="58"/>
        <v>1.620644249647071E-2</v>
      </c>
      <c r="AG103">
        <f t="shared" ca="1" si="44"/>
        <v>0.15580808996655321</v>
      </c>
      <c r="AH103">
        <f t="shared" ca="1" si="59"/>
        <v>-0.37774787387673586</v>
      </c>
      <c r="AI103">
        <f t="shared" ca="1" si="48"/>
        <v>-0.37774787387673586</v>
      </c>
      <c r="AJ103" s="4">
        <f t="shared" ca="1" si="60"/>
        <v>0.84658818992080398</v>
      </c>
      <c r="AK103">
        <f t="shared" ca="1" si="45"/>
        <v>-9.479955161644385E-2</v>
      </c>
      <c r="AL103">
        <f t="shared" ca="1" si="61"/>
        <v>-0.82917085401732704</v>
      </c>
      <c r="AM103">
        <f t="shared" ca="1" si="49"/>
        <v>-0.82917085401732704</v>
      </c>
      <c r="AN103" s="4" t="str">
        <f t="shared" ca="1" si="62"/>
        <v>ignore</v>
      </c>
    </row>
    <row r="104" spans="2:40" x14ac:dyDescent="0.25">
      <c r="B104">
        <v>74</v>
      </c>
      <c r="D104" s="9">
        <f t="shared" ca="1" si="40"/>
        <v>113.429</v>
      </c>
      <c r="F104" s="4">
        <f t="shared" ca="1" si="41"/>
        <v>11.283063161423637</v>
      </c>
      <c r="H104" s="4">
        <f t="shared" ca="1" si="42"/>
        <v>0.85323810847432968</v>
      </c>
      <c r="J104" s="9">
        <f t="shared" ca="1" si="50"/>
        <v>0.83868390652457769</v>
      </c>
      <c r="L104" s="4">
        <f t="shared" ca="1" si="43"/>
        <v>512.86829398857628</v>
      </c>
      <c r="N104" t="str">
        <f t="shared" ca="1" si="51"/>
        <v xml:space="preserve"> </v>
      </c>
      <c r="O104" s="9" t="str">
        <f t="shared" ca="1" si="52"/>
        <v xml:space="preserve"> </v>
      </c>
      <c r="P104" s="4" t="str">
        <f t="shared" ca="1" si="53"/>
        <v>none</v>
      </c>
      <c r="Q104" s="4" t="str">
        <f t="shared" ca="1" si="54"/>
        <v xml:space="preserve"> </v>
      </c>
      <c r="R104" s="9" t="str">
        <f t="shared" ca="1" si="55"/>
        <v xml:space="preserve"> </v>
      </c>
      <c r="S104" s="4" t="str">
        <f t="shared" ca="1" si="56"/>
        <v xml:space="preserve"> </v>
      </c>
      <c r="AB104">
        <f t="shared" si="57"/>
        <v>0.27563735581699916</v>
      </c>
      <c r="AC104">
        <f t="shared" ca="1" si="46"/>
        <v>-2.9217489200169196E-2</v>
      </c>
      <c r="AD104">
        <f t="shared" ca="1" si="47"/>
        <v>1.0158600375165392</v>
      </c>
      <c r="AF104">
        <f t="shared" ca="1" si="58"/>
        <v>1.6098039200370739E-2</v>
      </c>
      <c r="AG104">
        <f t="shared" ca="1" si="44"/>
        <v>0.15365850803427486</v>
      </c>
      <c r="AH104">
        <f t="shared" ca="1" si="59"/>
        <v>-0.39760937829009912</v>
      </c>
      <c r="AI104">
        <f t="shared" ca="1" si="48"/>
        <v>-0.39760937829009912</v>
      </c>
      <c r="AJ104" s="4">
        <f t="shared" ca="1" si="60"/>
        <v>0.83868390652457769</v>
      </c>
      <c r="AK104">
        <f t="shared" ca="1" si="45"/>
        <v>-9.6135841286605864E-2</v>
      </c>
      <c r="AL104">
        <f t="shared" ca="1" si="61"/>
        <v>-0.82172338692046742</v>
      </c>
      <c r="AM104">
        <f t="shared" ca="1" si="49"/>
        <v>-0.82172338692046742</v>
      </c>
      <c r="AN104" s="4" t="str">
        <f t="shared" ca="1" si="62"/>
        <v>ignore</v>
      </c>
    </row>
    <row r="105" spans="2:40" x14ac:dyDescent="0.25">
      <c r="B105">
        <v>75</v>
      </c>
      <c r="D105" s="9">
        <f t="shared" ca="1" si="40"/>
        <v>114.65</v>
      </c>
      <c r="F105" s="4">
        <f t="shared" ca="1" si="41"/>
        <v>10.965757137404713</v>
      </c>
      <c r="H105" s="4">
        <f t="shared" ca="1" si="42"/>
        <v>0.87527474368886393</v>
      </c>
      <c r="J105" s="9">
        <f t="shared" ca="1" si="50"/>
        <v>0.83049071288180087</v>
      </c>
      <c r="L105" s="4">
        <f t="shared" ca="1" si="43"/>
        <v>513.18560001259527</v>
      </c>
      <c r="N105" t="str">
        <f t="shared" ca="1" si="51"/>
        <v xml:space="preserve"> </v>
      </c>
      <c r="O105" s="9" t="str">
        <f t="shared" ca="1" si="52"/>
        <v xml:space="preserve"> </v>
      </c>
      <c r="P105" s="4" t="str">
        <f t="shared" ca="1" si="53"/>
        <v>none</v>
      </c>
      <c r="Q105" s="4" t="str">
        <f t="shared" ca="1" si="54"/>
        <v xml:space="preserve"> </v>
      </c>
      <c r="R105" s="9" t="str">
        <f t="shared" ca="1" si="55"/>
        <v xml:space="preserve"> </v>
      </c>
      <c r="S105" s="4" t="str">
        <f t="shared" ca="1" si="56"/>
        <v xml:space="preserve"> </v>
      </c>
      <c r="AB105">
        <f t="shared" si="57"/>
        <v>0.25881904510252074</v>
      </c>
      <c r="AC105">
        <f t="shared" ca="1" si="46"/>
        <v>-2.7434752567070723E-2</v>
      </c>
      <c r="AD105">
        <f t="shared" ca="1" si="47"/>
        <v>1.0157590414897937</v>
      </c>
      <c r="AF105">
        <f t="shared" ca="1" si="58"/>
        <v>1.59955275892893E-2</v>
      </c>
      <c r="AG105">
        <f t="shared" ca="1" si="44"/>
        <v>0.15152036329096877</v>
      </c>
      <c r="AH105">
        <f t="shared" ca="1" si="59"/>
        <v>-0.41707177515220478</v>
      </c>
      <c r="AI105">
        <f t="shared" ca="1" si="48"/>
        <v>-0.41707177515220478</v>
      </c>
      <c r="AJ105" s="4">
        <f t="shared" ca="1" si="60"/>
        <v>0.83049071288180087</v>
      </c>
      <c r="AK105">
        <f t="shared" ca="1" si="45"/>
        <v>-9.7502133678495487E-2</v>
      </c>
      <c r="AL105">
        <f t="shared" ca="1" si="61"/>
        <v>-0.8139978871221536</v>
      </c>
      <c r="AM105">
        <f t="shared" ca="1" si="49"/>
        <v>-0.8139978871221536</v>
      </c>
      <c r="AN105" s="4" t="str">
        <f t="shared" ca="1" si="62"/>
        <v>ignore</v>
      </c>
    </row>
    <row r="106" spans="2:40" x14ac:dyDescent="0.25">
      <c r="B106">
        <v>76</v>
      </c>
      <c r="D106" s="9">
        <f t="shared" ca="1" si="40"/>
        <v>115.857</v>
      </c>
      <c r="F106" s="4">
        <f t="shared" ca="1" si="41"/>
        <v>10.655049182614043</v>
      </c>
      <c r="H106" s="4">
        <f t="shared" ca="1" si="42"/>
        <v>0.89822488552485713</v>
      </c>
      <c r="J106" s="9">
        <f t="shared" ca="1" si="50"/>
        <v>0.82202626311905036</v>
      </c>
      <c r="L106" s="4">
        <f t="shared" ca="1" si="43"/>
        <v>513.49630796738597</v>
      </c>
      <c r="N106" t="str">
        <f t="shared" ca="1" si="51"/>
        <v xml:space="preserve"> </v>
      </c>
      <c r="O106" s="9" t="str">
        <f t="shared" ca="1" si="52"/>
        <v xml:space="preserve"> </v>
      </c>
      <c r="P106" s="4" t="str">
        <f t="shared" ca="1" si="53"/>
        <v>none</v>
      </c>
      <c r="Q106" s="4" t="str">
        <f t="shared" ca="1" si="54"/>
        <v xml:space="preserve"> </v>
      </c>
      <c r="R106" s="9" t="str">
        <f t="shared" ca="1" si="55"/>
        <v xml:space="preserve"> </v>
      </c>
      <c r="S106" s="4" t="str">
        <f t="shared" ca="1" si="56"/>
        <v xml:space="preserve"> </v>
      </c>
      <c r="AB106">
        <f t="shared" si="57"/>
        <v>0.24192189559966767</v>
      </c>
      <c r="AC106">
        <f t="shared" ca="1" si="46"/>
        <v>-2.5643659042573902E-2</v>
      </c>
      <c r="AD106">
        <f t="shared" ca="1" si="47"/>
        <v>1.0156639730904691</v>
      </c>
      <c r="AF106">
        <f t="shared" ca="1" si="58"/>
        <v>1.5899032557833787E-2</v>
      </c>
      <c r="AG106">
        <f t="shared" ca="1" si="44"/>
        <v>0.14939490715022954</v>
      </c>
      <c r="AH106">
        <f t="shared" ca="1" si="59"/>
        <v>-0.43612947045769296</v>
      </c>
      <c r="AI106">
        <f t="shared" ca="1" si="48"/>
        <v>-0.43612947045769296</v>
      </c>
      <c r="AJ106" s="4">
        <f t="shared" ca="1" si="60"/>
        <v>0.82202626311905036</v>
      </c>
      <c r="AK106">
        <f t="shared" ca="1" si="45"/>
        <v>-9.8898562449638835E-2</v>
      </c>
      <c r="AL106">
        <f t="shared" ca="1" si="61"/>
        <v>-0.80598606301204001</v>
      </c>
      <c r="AM106">
        <f t="shared" ca="1" si="49"/>
        <v>-0.80598606301204001</v>
      </c>
      <c r="AN106" s="4" t="str">
        <f t="shared" ca="1" si="62"/>
        <v>ignore</v>
      </c>
    </row>
    <row r="107" spans="2:40" x14ac:dyDescent="0.25">
      <c r="B107">
        <v>77</v>
      </c>
      <c r="D107" s="9">
        <f t="shared" ca="1" si="40"/>
        <v>117.051</v>
      </c>
      <c r="F107" s="4">
        <f t="shared" ca="1" si="41"/>
        <v>10.351016708342891</v>
      </c>
      <c r="H107" s="4">
        <f t="shared" ca="1" si="42"/>
        <v>0.92212501993635576</v>
      </c>
      <c r="J107" s="9">
        <f t="shared" ca="1" si="50"/>
        <v>0.81330810908498108</v>
      </c>
      <c r="L107" s="4">
        <f t="shared" ca="1" si="43"/>
        <v>513.80034044165711</v>
      </c>
      <c r="N107" t="str">
        <f t="shared" ca="1" si="51"/>
        <v xml:space="preserve"> </v>
      </c>
      <c r="O107" s="9" t="str">
        <f t="shared" ca="1" si="52"/>
        <v xml:space="preserve"> </v>
      </c>
      <c r="P107" s="4" t="str">
        <f t="shared" ca="1" si="53"/>
        <v>none</v>
      </c>
      <c r="Q107" s="4" t="str">
        <f t="shared" ca="1" si="54"/>
        <v xml:space="preserve"> </v>
      </c>
      <c r="R107" s="9" t="str">
        <f t="shared" ca="1" si="55"/>
        <v xml:space="preserve"> </v>
      </c>
      <c r="S107" s="4" t="str">
        <f t="shared" ca="1" si="56"/>
        <v xml:space="preserve"> </v>
      </c>
      <c r="AB107">
        <f t="shared" si="57"/>
        <v>0.22495105434386492</v>
      </c>
      <c r="AC107">
        <f t="shared" ca="1" si="46"/>
        <v>-2.3844754211117005E-2</v>
      </c>
      <c r="AD107">
        <f t="shared" ca="1" si="47"/>
        <v>1.0155749481447658</v>
      </c>
      <c r="AF107">
        <f t="shared" ca="1" si="58"/>
        <v>1.5808671670336106E-2</v>
      </c>
      <c r="AG107">
        <f t="shared" ca="1" si="44"/>
        <v>0.14728336367986147</v>
      </c>
      <c r="AH107">
        <f t="shared" ca="1" si="59"/>
        <v>-0.45477771607965412</v>
      </c>
      <c r="AI107">
        <f t="shared" ca="1" si="48"/>
        <v>-0.45477771607965412</v>
      </c>
      <c r="AJ107" s="4">
        <f t="shared" ca="1" si="60"/>
        <v>0.81330810908498108</v>
      </c>
      <c r="AK107">
        <f t="shared" ca="1" si="45"/>
        <v>-0.10032522581977309</v>
      </c>
      <c r="AL107">
        <f t="shared" ca="1" si="61"/>
        <v>-0.79767960243885994</v>
      </c>
      <c r="AM107">
        <f t="shared" ca="1" si="49"/>
        <v>-0.79767960243885994</v>
      </c>
      <c r="AN107" s="4" t="str">
        <f t="shared" ca="1" si="62"/>
        <v>ignore</v>
      </c>
    </row>
    <row r="108" spans="2:40" x14ac:dyDescent="0.25">
      <c r="B108">
        <v>78</v>
      </c>
      <c r="D108" s="9">
        <f t="shared" ca="1" si="40"/>
        <v>118.23</v>
      </c>
      <c r="F108" s="4">
        <f t="shared" ca="1" si="41"/>
        <v>10.05372349684942</v>
      </c>
      <c r="H108" s="4">
        <f t="shared" ca="1" si="42"/>
        <v>0.94701261633631273</v>
      </c>
      <c r="J108" s="9">
        <f t="shared" ca="1" si="50"/>
        <v>0.80435365969911143</v>
      </c>
      <c r="L108" s="4">
        <f t="shared" ca="1" si="43"/>
        <v>514.09763365315052</v>
      </c>
      <c r="N108" t="str">
        <f t="shared" ca="1" si="51"/>
        <v xml:space="preserve"> </v>
      </c>
      <c r="O108" s="9" t="str">
        <f t="shared" ca="1" si="52"/>
        <v xml:space="preserve"> </v>
      </c>
      <c r="P108" s="4" t="str">
        <f t="shared" ca="1" si="53"/>
        <v>none</v>
      </c>
      <c r="Q108" s="4" t="str">
        <f t="shared" ca="1" si="54"/>
        <v xml:space="preserve"> </v>
      </c>
      <c r="R108" s="9" t="str">
        <f t="shared" ca="1" si="55"/>
        <v xml:space="preserve"> </v>
      </c>
      <c r="S108" s="4" t="str">
        <f t="shared" ca="1" si="56"/>
        <v xml:space="preserve"> </v>
      </c>
      <c r="AB108">
        <f t="shared" si="57"/>
        <v>0.20791169081775945</v>
      </c>
      <c r="AC108">
        <f t="shared" ca="1" si="46"/>
        <v>-2.2038586036538108E-2</v>
      </c>
      <c r="AD108">
        <f t="shared" ca="1" si="47"/>
        <v>1.0154920751158671</v>
      </c>
      <c r="AF108">
        <f t="shared" ca="1" si="58"/>
        <v>1.5724555017618647E-2</v>
      </c>
      <c r="AG108">
        <f t="shared" ca="1" si="44"/>
        <v>0.14518692702359348</v>
      </c>
      <c r="AH108">
        <f t="shared" ca="1" si="59"/>
        <v>-0.47301259984647176</v>
      </c>
      <c r="AI108">
        <f t="shared" ca="1" si="48"/>
        <v>-0.47301259984647176</v>
      </c>
      <c r="AJ108" s="4">
        <f t="shared" ca="1" si="60"/>
        <v>0.80435365969911143</v>
      </c>
      <c r="AK108">
        <f t="shared" ca="1" si="45"/>
        <v>-0.10178218448235106</v>
      </c>
      <c r="AL108">
        <f t="shared" ca="1" si="61"/>
        <v>-0.78907019664144395</v>
      </c>
      <c r="AM108">
        <f t="shared" ca="1" si="49"/>
        <v>-0.78907019664144395</v>
      </c>
      <c r="AN108" s="4" t="str">
        <f t="shared" ca="1" si="62"/>
        <v>ignore</v>
      </c>
    </row>
    <row r="109" spans="2:40" x14ac:dyDescent="0.25">
      <c r="B109">
        <v>79</v>
      </c>
      <c r="D109" s="9">
        <f t="shared" ca="1" si="40"/>
        <v>119.395</v>
      </c>
      <c r="F109" s="4">
        <f t="shared" ca="1" si="41"/>
        <v>9.7632199056444513</v>
      </c>
      <c r="H109" s="4">
        <f t="shared" ca="1" si="42"/>
        <v>0.97292608866757457</v>
      </c>
      <c r="J109" s="9">
        <f t="shared" ca="1" si="50"/>
        <v>0.79518014120710478</v>
      </c>
      <c r="L109" s="4">
        <f t="shared" ca="1" si="43"/>
        <v>514.38813724435556</v>
      </c>
      <c r="N109" t="str">
        <f t="shared" ca="1" si="51"/>
        <v xml:space="preserve"> </v>
      </c>
      <c r="O109" s="9" t="str">
        <f t="shared" ca="1" si="52"/>
        <v xml:space="preserve"> </v>
      </c>
      <c r="P109" s="4" t="str">
        <f t="shared" ca="1" si="53"/>
        <v>none</v>
      </c>
      <c r="Q109" s="4" t="str">
        <f t="shared" ca="1" si="54"/>
        <v xml:space="preserve"> </v>
      </c>
      <c r="R109" s="9" t="str">
        <f t="shared" ca="1" si="55"/>
        <v xml:space="preserve"> </v>
      </c>
      <c r="S109" s="4" t="str">
        <f t="shared" ca="1" si="56"/>
        <v xml:space="preserve"> </v>
      </c>
      <c r="AB109">
        <f t="shared" si="57"/>
        <v>0.19080899537654492</v>
      </c>
      <c r="AC109">
        <f t="shared" ca="1" si="46"/>
        <v>-2.0225704695159885E-2</v>
      </c>
      <c r="AD109">
        <f t="shared" ca="1" si="47"/>
        <v>1.0154154549717931</v>
      </c>
      <c r="AF109">
        <f t="shared" ca="1" si="58"/>
        <v>1.5646785082865572E-2</v>
      </c>
      <c r="AG109">
        <f t="shared" ca="1" si="44"/>
        <v>0.14310675887640997</v>
      </c>
      <c r="AH109">
        <f t="shared" ca="1" si="59"/>
        <v>-0.49083103301167064</v>
      </c>
      <c r="AI109">
        <f t="shared" ca="1" si="48"/>
        <v>-0.49083103301167064</v>
      </c>
      <c r="AJ109" s="4">
        <f t="shared" ca="1" si="60"/>
        <v>0.79518014120710478</v>
      </c>
      <c r="AK109">
        <f t="shared" ca="1" si="45"/>
        <v>-0.10326945957959804</v>
      </c>
      <c r="AL109">
        <f t="shared" ca="1" si="61"/>
        <v>-0.78014956585374351</v>
      </c>
      <c r="AM109">
        <f t="shared" ca="1" si="49"/>
        <v>-0.78014956585374351</v>
      </c>
      <c r="AN109" s="4" t="str">
        <f t="shared" ca="1" si="62"/>
        <v>ignore</v>
      </c>
    </row>
    <row r="110" spans="2:40" x14ac:dyDescent="0.25">
      <c r="B110">
        <v>80</v>
      </c>
      <c r="D110" s="9">
        <f t="shared" ca="1" si="40"/>
        <v>120.54600000000001</v>
      </c>
      <c r="F110" s="4">
        <f t="shared" ca="1" si="41"/>
        <v>9.4795431136059189</v>
      </c>
      <c r="H110" s="4">
        <f t="shared" ca="1" si="42"/>
        <v>0.9999047484471516</v>
      </c>
      <c r="J110" s="9">
        <f t="shared" ca="1" si="50"/>
        <v>0.78580455853039033</v>
      </c>
      <c r="L110" s="4">
        <f t="shared" ca="1" si="43"/>
        <v>514.67181403639404</v>
      </c>
      <c r="N110" t="str">
        <f t="shared" ca="1" si="51"/>
        <v xml:space="preserve"> </v>
      </c>
      <c r="O110" s="9" t="str">
        <f t="shared" ca="1" si="52"/>
        <v xml:space="preserve"> </v>
      </c>
      <c r="P110" s="4" t="str">
        <f t="shared" ca="1" si="53"/>
        <v>none</v>
      </c>
      <c r="Q110" s="4" t="str">
        <f t="shared" ca="1" si="54"/>
        <v xml:space="preserve"> </v>
      </c>
      <c r="R110" s="9" t="str">
        <f t="shared" ca="1" si="55"/>
        <v xml:space="preserve"> </v>
      </c>
      <c r="S110" s="4" t="str">
        <f t="shared" ca="1" si="56"/>
        <v xml:space="preserve"> </v>
      </c>
      <c r="AB110">
        <f t="shared" si="57"/>
        <v>0.17364817766693041</v>
      </c>
      <c r="AC110">
        <f t="shared" ca="1" si="46"/>
        <v>-1.840666240820071E-2</v>
      </c>
      <c r="AD110">
        <f t="shared" ca="1" si="47"/>
        <v>1.0153451810623866</v>
      </c>
      <c r="AF110">
        <f t="shared" ca="1" si="58"/>
        <v>1.5575456616762831E-2</v>
      </c>
      <c r="AG110">
        <f t="shared" ca="1" si="44"/>
        <v>0.1410439860312995</v>
      </c>
      <c r="AH110">
        <f t="shared" ca="1" si="59"/>
        <v>-0.50823073515817119</v>
      </c>
      <c r="AI110">
        <f t="shared" ca="1" si="48"/>
        <v>-0.50823073515817119</v>
      </c>
      <c r="AJ110" s="4">
        <f t="shared" ca="1" si="60"/>
        <v>0.78580455853039033</v>
      </c>
      <c r="AK110">
        <f t="shared" ca="1" si="45"/>
        <v>-0.10478703075833261</v>
      </c>
      <c r="AL110">
        <f t="shared" ca="1" si="61"/>
        <v>-0.77090948653502567</v>
      </c>
      <c r="AM110">
        <f t="shared" ca="1" si="49"/>
        <v>-0.77090948653502567</v>
      </c>
      <c r="AN110" s="4" t="str">
        <f t="shared" ca="1" si="62"/>
        <v>ignore</v>
      </c>
    </row>
    <row r="111" spans="2:40" x14ac:dyDescent="0.25">
      <c r="B111">
        <v>81</v>
      </c>
      <c r="D111" s="9">
        <f t="shared" ca="1" si="40"/>
        <v>121.682</v>
      </c>
      <c r="F111" s="4">
        <f t="shared" ca="1" si="41"/>
        <v>9.2027174079370404</v>
      </c>
      <c r="H111" s="4">
        <f t="shared" ca="1" si="42"/>
        <v>1.0279887493550857</v>
      </c>
      <c r="J111" s="9">
        <f t="shared" ca="1" si="50"/>
        <v>0.77624365789732708</v>
      </c>
      <c r="L111" s="4">
        <f t="shared" ca="1" si="43"/>
        <v>514.94863974206294</v>
      </c>
      <c r="N111" t="str">
        <f t="shared" ca="1" si="51"/>
        <v xml:space="preserve"> </v>
      </c>
      <c r="O111" s="9" t="str">
        <f t="shared" ca="1" si="52"/>
        <v xml:space="preserve"> </v>
      </c>
      <c r="P111" s="4" t="str">
        <f t="shared" ca="1" si="53"/>
        <v>none</v>
      </c>
      <c r="Q111" s="4" t="str">
        <f t="shared" ca="1" si="54"/>
        <v xml:space="preserve"> </v>
      </c>
      <c r="R111" s="9" t="str">
        <f t="shared" ca="1" si="55"/>
        <v xml:space="preserve"> </v>
      </c>
      <c r="S111" s="4" t="str">
        <f t="shared" ca="1" si="56"/>
        <v xml:space="preserve"> </v>
      </c>
      <c r="AB111">
        <f t="shared" si="57"/>
        <v>0.15643446504023092</v>
      </c>
      <c r="AC111">
        <f t="shared" ca="1" si="46"/>
        <v>-1.6582013273562655E-2</v>
      </c>
      <c r="AD111">
        <f t="shared" ca="1" si="47"/>
        <v>1.0152813390055817</v>
      </c>
      <c r="AF111">
        <f t="shared" ca="1" si="58"/>
        <v>1.5510656522059071E-2</v>
      </c>
      <c r="AG111">
        <f t="shared" ca="1" si="44"/>
        <v>0.13899969801538545</v>
      </c>
      <c r="AH111">
        <f t="shared" ca="1" si="59"/>
        <v>-0.5252102165973177</v>
      </c>
      <c r="AI111">
        <f t="shared" ca="1" si="48"/>
        <v>-0.5252102165973177</v>
      </c>
      <c r="AJ111" s="4">
        <f t="shared" ca="1" si="60"/>
        <v>0.77624365789732708</v>
      </c>
      <c r="AK111">
        <f t="shared" ca="1" si="45"/>
        <v>-0.10633483432390084</v>
      </c>
      <c r="AL111">
        <f t="shared" ca="1" si="61"/>
        <v>-0.7613418201581158</v>
      </c>
      <c r="AM111">
        <f t="shared" ca="1" si="49"/>
        <v>-0.7613418201581158</v>
      </c>
      <c r="AN111" s="4" t="str">
        <f t="shared" ca="1" si="62"/>
        <v>ignore</v>
      </c>
    </row>
    <row r="112" spans="2:40" x14ac:dyDescent="0.25">
      <c r="B112">
        <v>82</v>
      </c>
      <c r="D112" s="9">
        <f t="shared" ca="1" si="40"/>
        <v>122.804</v>
      </c>
      <c r="F112" s="4">
        <f t="shared" ca="1" si="41"/>
        <v>8.9327545106693531</v>
      </c>
      <c r="H112" s="4">
        <f t="shared" ca="1" si="42"/>
        <v>1.0572190229750771</v>
      </c>
      <c r="J112" s="9">
        <f t="shared" ca="1" si="50"/>
        <v>0.76651389094035494</v>
      </c>
      <c r="L112" s="4">
        <f t="shared" ca="1" si="43"/>
        <v>515.21860263933058</v>
      </c>
      <c r="N112" t="str">
        <f t="shared" ca="1" si="51"/>
        <v xml:space="preserve"> </v>
      </c>
      <c r="O112" s="9" t="str">
        <f t="shared" ca="1" si="52"/>
        <v xml:space="preserve"> </v>
      </c>
      <c r="P112" s="4" t="str">
        <f t="shared" ca="1" si="53"/>
        <v>none</v>
      </c>
      <c r="Q112" s="4" t="str">
        <f t="shared" ca="1" si="54"/>
        <v xml:space="preserve"> </v>
      </c>
      <c r="R112" s="9" t="str">
        <f t="shared" ca="1" si="55"/>
        <v xml:space="preserve"> </v>
      </c>
      <c r="S112" s="4" t="str">
        <f t="shared" ca="1" si="56"/>
        <v xml:space="preserve"> </v>
      </c>
      <c r="AB112">
        <f t="shared" si="57"/>
        <v>0.13917310096006547</v>
      </c>
      <c r="AC112">
        <f t="shared" ca="1" si="46"/>
        <v>-1.4752313097047904E-2</v>
      </c>
      <c r="AD112">
        <f t="shared" ca="1" si="47"/>
        <v>1.0152240065830906</v>
      </c>
      <c r="AF112">
        <f t="shared" ca="1" si="58"/>
        <v>1.5452463747687996E-2</v>
      </c>
      <c r="AG112">
        <f t="shared" ca="1" si="44"/>
        <v>0.13697494483332498</v>
      </c>
      <c r="AH112">
        <f t="shared" ca="1" si="59"/>
        <v>-0.54176875834235072</v>
      </c>
      <c r="AI112">
        <f t="shared" ca="1" si="48"/>
        <v>-0.54176875834235072</v>
      </c>
      <c r="AJ112" s="4">
        <f t="shared" ca="1" si="60"/>
        <v>0.76651389094035494</v>
      </c>
      <c r="AK112">
        <f t="shared" ca="1" si="45"/>
        <v>-0.10791276150947053</v>
      </c>
      <c r="AL112">
        <f t="shared" ca="1" si="61"/>
        <v>-0.75143854346990702</v>
      </c>
      <c r="AM112">
        <f t="shared" ca="1" si="49"/>
        <v>-0.75143854346990702</v>
      </c>
      <c r="AN112" s="4" t="str">
        <f t="shared" ca="1" si="62"/>
        <v>ignore</v>
      </c>
    </row>
    <row r="113" spans="2:40" x14ac:dyDescent="0.25">
      <c r="B113">
        <v>83</v>
      </c>
      <c r="D113" s="9">
        <f t="shared" ca="1" si="40"/>
        <v>123.911</v>
      </c>
      <c r="F113" s="4">
        <f t="shared" ca="1" si="41"/>
        <v>8.669653943096959</v>
      </c>
      <c r="H113" s="4">
        <f t="shared" ca="1" si="42"/>
        <v>1.0876372053375032</v>
      </c>
      <c r="J113" s="9">
        <f t="shared" ca="1" si="50"/>
        <v>0.75663138043849421</v>
      </c>
      <c r="L113" s="4">
        <f t="shared" ca="1" si="43"/>
        <v>515.48170320690303</v>
      </c>
      <c r="N113" t="str">
        <f t="shared" ca="1" si="51"/>
        <v xml:space="preserve"> </v>
      </c>
      <c r="O113" s="9" t="str">
        <f t="shared" ca="1" si="52"/>
        <v xml:space="preserve"> </v>
      </c>
      <c r="P113" s="4" t="str">
        <f t="shared" ca="1" si="53"/>
        <v>none</v>
      </c>
      <c r="Q113" s="4" t="str">
        <f t="shared" ca="1" si="54"/>
        <v xml:space="preserve"> </v>
      </c>
      <c r="R113" s="9" t="str">
        <f t="shared" ca="1" si="55"/>
        <v xml:space="preserve"> </v>
      </c>
      <c r="S113" s="4" t="str">
        <f t="shared" ca="1" si="56"/>
        <v xml:space="preserve"> </v>
      </c>
      <c r="AB113">
        <f t="shared" si="57"/>
        <v>0.12186934340514749</v>
      </c>
      <c r="AC113">
        <f t="shared" ca="1" si="46"/>
        <v>-1.2918119223054927E-2</v>
      </c>
      <c r="AD113">
        <f t="shared" ca="1" si="47"/>
        <v>1.0151732536456384</v>
      </c>
      <c r="AF113">
        <f t="shared" ca="1" si="58"/>
        <v>1.5400949192581264E-2</v>
      </c>
      <c r="AG113">
        <f t="shared" ca="1" si="44"/>
        <v>0.13497073483553373</v>
      </c>
      <c r="AH113">
        <f t="shared" ca="1" si="59"/>
        <v>-0.55790638975534945</v>
      </c>
      <c r="AI113">
        <f t="shared" ca="1" si="48"/>
        <v>-0.55790638975534945</v>
      </c>
      <c r="AJ113" s="4">
        <f t="shared" ca="1" si="60"/>
        <v>0.75663138043849421</v>
      </c>
      <c r="AK113">
        <f t="shared" ca="1" si="45"/>
        <v>-0.10952065687758115</v>
      </c>
      <c r="AL113">
        <f t="shared" ca="1" si="61"/>
        <v>-0.74119178011962938</v>
      </c>
      <c r="AM113">
        <f t="shared" ca="1" si="49"/>
        <v>-0.74119178011962938</v>
      </c>
      <c r="AN113" s="4" t="str">
        <f t="shared" ca="1" si="62"/>
        <v>ignore</v>
      </c>
    </row>
    <row r="114" spans="2:40" x14ac:dyDescent="0.25">
      <c r="B114">
        <v>84</v>
      </c>
      <c r="D114" s="9">
        <f t="shared" ca="1" si="40"/>
        <v>125.003</v>
      </c>
      <c r="F114" s="4">
        <f t="shared" ca="1" si="41"/>
        <v>8.4134034262152753</v>
      </c>
      <c r="H114" s="4">
        <f t="shared" ca="1" si="42"/>
        <v>1.1192855539665822</v>
      </c>
      <c r="J114" s="9">
        <f t="shared" ca="1" si="50"/>
        <v>0.74661188787697375</v>
      </c>
      <c r="L114" s="4">
        <f t="shared" ca="1" si="43"/>
        <v>515.7379537237847</v>
      </c>
      <c r="N114" t="str">
        <f t="shared" ca="1" si="51"/>
        <v xml:space="preserve"> </v>
      </c>
      <c r="O114" s="9" t="str">
        <f t="shared" ca="1" si="52"/>
        <v xml:space="preserve"> </v>
      </c>
      <c r="P114" s="4" t="str">
        <f t="shared" ca="1" si="53"/>
        <v>none</v>
      </c>
      <c r="Q114" s="4" t="str">
        <f t="shared" ca="1" si="54"/>
        <v xml:space="preserve"> </v>
      </c>
      <c r="R114" s="9" t="str">
        <f t="shared" ca="1" si="55"/>
        <v xml:space="preserve"> </v>
      </c>
      <c r="S114" s="4" t="str">
        <f t="shared" ca="1" si="56"/>
        <v xml:space="preserve"> </v>
      </c>
      <c r="AB114">
        <f t="shared" si="57"/>
        <v>0.10452846326765346</v>
      </c>
      <c r="AC114">
        <f t="shared" ca="1" si="46"/>
        <v>-1.1079990364805977E-2</v>
      </c>
      <c r="AD114">
        <f t="shared" ca="1" si="47"/>
        <v>1.0151291420278614</v>
      </c>
      <c r="AF114">
        <f t="shared" ca="1" si="58"/>
        <v>1.5356175619289062E-2</v>
      </c>
      <c r="AG114">
        <f t="shared" ca="1" si="44"/>
        <v>0.13298803272820131</v>
      </c>
      <c r="AH114">
        <f t="shared" ca="1" si="59"/>
        <v>-0.57362386398575171</v>
      </c>
      <c r="AI114">
        <f t="shared" ca="1" si="48"/>
        <v>-0.57362386398575171</v>
      </c>
      <c r="AJ114" s="4">
        <f t="shared" ca="1" si="60"/>
        <v>0.74661188787697375</v>
      </c>
      <c r="AK114">
        <f t="shared" ca="1" si="45"/>
        <v>-0.11115831687023241</v>
      </c>
      <c r="AL114">
        <f t="shared" ca="1" si="61"/>
        <v>-0.73059383353187923</v>
      </c>
      <c r="AM114">
        <f t="shared" ca="1" si="49"/>
        <v>-0.73059383353187923</v>
      </c>
      <c r="AN114" s="4" t="str">
        <f t="shared" ca="1" si="62"/>
        <v>ignore</v>
      </c>
    </row>
    <row r="115" spans="2:40" x14ac:dyDescent="0.25">
      <c r="B115">
        <v>85</v>
      </c>
      <c r="D115" s="9">
        <f t="shared" ca="1" si="40"/>
        <v>126.081</v>
      </c>
      <c r="F115" s="4">
        <f t="shared" ca="1" si="41"/>
        <v>8.1639793149396258</v>
      </c>
      <c r="H115" s="4">
        <f t="shared" ca="1" si="42"/>
        <v>1.1522068551919438</v>
      </c>
      <c r="J115" s="9">
        <f t="shared" ca="1" si="50"/>
        <v>0.73647078298601631</v>
      </c>
      <c r="L115" s="4">
        <f t="shared" ca="1" si="43"/>
        <v>515.98737783506033</v>
      </c>
      <c r="N115" t="str">
        <f t="shared" ca="1" si="51"/>
        <v xml:space="preserve"> </v>
      </c>
      <c r="O115" s="9" t="str">
        <f t="shared" ca="1" si="52"/>
        <v xml:space="preserve"> </v>
      </c>
      <c r="P115" s="4" t="str">
        <f t="shared" ca="1" si="53"/>
        <v>none</v>
      </c>
      <c r="Q115" s="4" t="str">
        <f t="shared" ca="1" si="54"/>
        <v xml:space="preserve"> </v>
      </c>
      <c r="R115" s="9" t="str">
        <f t="shared" ca="1" si="55"/>
        <v xml:space="preserve"> </v>
      </c>
      <c r="S115" s="4" t="str">
        <f t="shared" ca="1" si="56"/>
        <v xml:space="preserve"> </v>
      </c>
      <c r="AB115">
        <f t="shared" si="57"/>
        <v>8.7155742747658138E-2</v>
      </c>
      <c r="AC115">
        <f t="shared" ca="1" si="46"/>
        <v>-9.2384864341576306E-3</v>
      </c>
      <c r="AD115">
        <f t="shared" ca="1" si="47"/>
        <v>1.0150917254729712</v>
      </c>
      <c r="AF115">
        <f t="shared" ca="1" si="58"/>
        <v>1.5318197577513612E-2</v>
      </c>
      <c r="AG115">
        <f t="shared" ca="1" si="44"/>
        <v>0.13102775774120901</v>
      </c>
      <c r="AH115">
        <f t="shared" ca="1" si="59"/>
        <v>-0.58892263133703393</v>
      </c>
      <c r="AI115">
        <f t="shared" ca="1" si="48"/>
        <v>-0.58892263133703393</v>
      </c>
      <c r="AJ115" s="4">
        <f t="shared" ca="1" si="60"/>
        <v>0.73647078298601631</v>
      </c>
      <c r="AK115">
        <f t="shared" ca="1" si="45"/>
        <v>-0.11282548852292125</v>
      </c>
      <c r="AL115">
        <f t="shared" ca="1" si="61"/>
        <v>-0.71963722088351889</v>
      </c>
      <c r="AM115">
        <f t="shared" ca="1" si="49"/>
        <v>-0.71963722088351889</v>
      </c>
      <c r="AN115" s="4" t="str">
        <f t="shared" ca="1" si="62"/>
        <v>ignore</v>
      </c>
    </row>
    <row r="116" spans="2:40" x14ac:dyDescent="0.25">
      <c r="B116">
        <v>86</v>
      </c>
      <c r="D116" s="9">
        <f t="shared" ca="1" si="40"/>
        <v>127.143</v>
      </c>
      <c r="F116" s="4">
        <f t="shared" ca="1" si="41"/>
        <v>7.9213470635866576</v>
      </c>
      <c r="H116" s="4">
        <f t="shared" ca="1" si="42"/>
        <v>1.1864443215505143</v>
      </c>
      <c r="J116" s="9">
        <f t="shared" ca="1" si="50"/>
        <v>0.72622301540827772</v>
      </c>
      <c r="L116" s="4">
        <f t="shared" ca="1" si="43"/>
        <v>516.23001008641336</v>
      </c>
      <c r="N116" t="str">
        <f t="shared" ca="1" si="51"/>
        <v xml:space="preserve"> </v>
      </c>
      <c r="O116" s="9" t="str">
        <f t="shared" ca="1" si="52"/>
        <v xml:space="preserve"> </v>
      </c>
      <c r="P116" s="4" t="str">
        <f t="shared" ca="1" si="53"/>
        <v>none</v>
      </c>
      <c r="Q116" s="4" t="str">
        <f t="shared" ca="1" si="54"/>
        <v xml:space="preserve"> </v>
      </c>
      <c r="R116" s="9" t="str">
        <f t="shared" ca="1" si="55"/>
        <v xml:space="preserve"> </v>
      </c>
      <c r="S116" s="4" t="str">
        <f t="shared" ca="1" si="56"/>
        <v xml:space="preserve"> </v>
      </c>
      <c r="AB116">
        <f t="shared" si="57"/>
        <v>6.9756473744125233E-2</v>
      </c>
      <c r="AC116">
        <f t="shared" ca="1" si="46"/>
        <v>-7.3941683710462098E-3</v>
      </c>
      <c r="AD116">
        <f t="shared" ca="1" si="47"/>
        <v>1.0150610495672765</v>
      </c>
      <c r="AF116">
        <f t="shared" ca="1" si="58"/>
        <v>1.5287061337648749E-2</v>
      </c>
      <c r="AG116">
        <f t="shared" ca="1" si="44"/>
        <v>0.12909078196894594</v>
      </c>
      <c r="AH116">
        <f t="shared" ca="1" si="59"/>
        <v>-0.60380481071567937</v>
      </c>
      <c r="AI116">
        <f t="shared" ca="1" si="48"/>
        <v>-0.60380481071567937</v>
      </c>
      <c r="AJ116" s="4">
        <f t="shared" ca="1" si="60"/>
        <v>0.72622301540827772</v>
      </c>
      <c r="AK116">
        <f t="shared" ca="1" si="45"/>
        <v>-0.11452186835690584</v>
      </c>
      <c r="AL116">
        <f t="shared" ca="1" si="61"/>
        <v>-0.70831470802656493</v>
      </c>
      <c r="AM116">
        <f t="shared" ca="1" si="49"/>
        <v>-0.70831470802656493</v>
      </c>
      <c r="AN116" s="4" t="str">
        <f t="shared" ca="1" si="62"/>
        <v>ignore</v>
      </c>
    </row>
    <row r="117" spans="2:40" x14ac:dyDescent="0.25">
      <c r="B117">
        <v>87</v>
      </c>
      <c r="D117" s="9">
        <f t="shared" ca="1" si="40"/>
        <v>128.19</v>
      </c>
      <c r="F117" s="4">
        <f t="shared" ca="1" si="41"/>
        <v>7.6854617198465185</v>
      </c>
      <c r="H117" s="4">
        <f t="shared" ca="1" si="42"/>
        <v>1.2220414791767942</v>
      </c>
      <c r="J117" s="9">
        <f t="shared" ca="1" si="50"/>
        <v>0.71588308863039285</v>
      </c>
      <c r="L117" s="4">
        <f t="shared" ca="1" si="43"/>
        <v>516.46589543015341</v>
      </c>
      <c r="N117" t="str">
        <f t="shared" ca="1" si="51"/>
        <v xml:space="preserve"> </v>
      </c>
      <c r="O117" s="9" t="str">
        <f t="shared" ca="1" si="52"/>
        <v xml:space="preserve"> </v>
      </c>
      <c r="P117" s="4" t="str">
        <f t="shared" ca="1" si="53"/>
        <v>none</v>
      </c>
      <c r="Q117" s="4" t="str">
        <f t="shared" ca="1" si="54"/>
        <v xml:space="preserve"> </v>
      </c>
      <c r="R117" s="9" t="str">
        <f t="shared" ca="1" si="55"/>
        <v xml:space="preserve"> </v>
      </c>
      <c r="S117" s="4" t="str">
        <f t="shared" ca="1" si="56"/>
        <v xml:space="preserve"> </v>
      </c>
      <c r="AB117">
        <f t="shared" si="57"/>
        <v>5.2335956242943966E-2</v>
      </c>
      <c r="AC117">
        <f t="shared" ca="1" si="46"/>
        <v>-5.5475979726200761E-3</v>
      </c>
      <c r="AD117">
        <f t="shared" ca="1" si="47"/>
        <v>1.015037151684643</v>
      </c>
      <c r="AF117">
        <f t="shared" ca="1" si="58"/>
        <v>1.5262804834406576E-2</v>
      </c>
      <c r="AG117">
        <f t="shared" ca="1" si="44"/>
        <v>0.12717792889765611</v>
      </c>
      <c r="AH117">
        <f t="shared" ca="1" si="59"/>
        <v>-0.61827315933281113</v>
      </c>
      <c r="AI117">
        <f t="shared" ca="1" si="48"/>
        <v>-0.61827315933281113</v>
      </c>
      <c r="AJ117" s="4">
        <f t="shared" ca="1" si="60"/>
        <v>0.71588308863039285</v>
      </c>
      <c r="AK117">
        <f t="shared" ca="1" si="45"/>
        <v>-0.11624710146259561</v>
      </c>
      <c r="AL117">
        <f t="shared" ca="1" si="61"/>
        <v>-0.69661934518347057</v>
      </c>
      <c r="AM117">
        <f t="shared" ca="1" si="49"/>
        <v>-0.69661934518347057</v>
      </c>
      <c r="AN117" s="4" t="str">
        <f t="shared" ca="1" si="62"/>
        <v>ignore</v>
      </c>
    </row>
    <row r="118" spans="2:40" x14ac:dyDescent="0.25">
      <c r="B118">
        <v>88</v>
      </c>
      <c r="D118" s="9">
        <f t="shared" ca="1" si="40"/>
        <v>129.22200000000001</v>
      </c>
      <c r="F118" s="4">
        <f t="shared" ca="1" si="41"/>
        <v>7.4562684442236762</v>
      </c>
      <c r="H118" s="4">
        <f t="shared" ca="1" si="42"/>
        <v>1.2590420451577526</v>
      </c>
      <c r="J118" s="9">
        <f t="shared" ca="1" si="50"/>
        <v>0.70546503629698676</v>
      </c>
      <c r="L118" s="4">
        <f t="shared" ca="1" si="43"/>
        <v>516.69508870577624</v>
      </c>
      <c r="N118" t="str">
        <f t="shared" ca="1" si="51"/>
        <v xml:space="preserve"> </v>
      </c>
      <c r="O118" s="9" t="str">
        <f t="shared" ca="1" si="52"/>
        <v xml:space="preserve"> </v>
      </c>
      <c r="P118" s="4" t="str">
        <f t="shared" ca="1" si="53"/>
        <v>none</v>
      </c>
      <c r="Q118" s="4" t="str">
        <f t="shared" ca="1" si="54"/>
        <v xml:space="preserve"> </v>
      </c>
      <c r="R118" s="9" t="str">
        <f t="shared" ca="1" si="55"/>
        <v xml:space="preserve"> </v>
      </c>
      <c r="S118" s="4" t="str">
        <f t="shared" ca="1" si="56"/>
        <v xml:space="preserve"> </v>
      </c>
      <c r="AB118">
        <f t="shared" si="57"/>
        <v>3.489949670250108E-2</v>
      </c>
      <c r="AC118">
        <f t="shared" ca="1" si="46"/>
        <v>-3.6993377221106695E-3</v>
      </c>
      <c r="AD118">
        <f t="shared" ca="1" si="47"/>
        <v>1.0150200609409594</v>
      </c>
      <c r="AF118">
        <f t="shared" ca="1" si="58"/>
        <v>1.5245457620599864E-2</v>
      </c>
      <c r="AG118">
        <f t="shared" ca="1" si="44"/>
        <v>0.12528997213135112</v>
      </c>
      <c r="AH118">
        <f t="shared" ca="1" si="59"/>
        <v>-0.63233104084354286</v>
      </c>
      <c r="AI118">
        <f t="shared" ca="1" si="48"/>
        <v>-0.63233104084354286</v>
      </c>
      <c r="AJ118" s="4">
        <f t="shared" ca="1" si="60"/>
        <v>0.70546503629698676</v>
      </c>
      <c r="AK118">
        <f t="shared" ca="1" si="45"/>
        <v>-0.11800078078535695</v>
      </c>
      <c r="AL118">
        <f t="shared" ca="1" si="61"/>
        <v>-0.68454450322705629</v>
      </c>
      <c r="AM118">
        <f t="shared" ca="1" si="49"/>
        <v>-0.68454450322705629</v>
      </c>
      <c r="AN118" s="4" t="str">
        <f t="shared" ca="1" si="62"/>
        <v>ignore</v>
      </c>
    </row>
    <row r="119" spans="2:40" x14ac:dyDescent="0.25">
      <c r="B119">
        <v>89</v>
      </c>
      <c r="D119" s="9">
        <f t="shared" ca="1" si="40"/>
        <v>130.239</v>
      </c>
      <c r="F119" s="4">
        <f t="shared" ca="1" si="41"/>
        <v>7.2337030517234506</v>
      </c>
      <c r="H119" s="4">
        <f t="shared" ca="1" si="42"/>
        <v>1.2974897949117259</v>
      </c>
      <c r="J119" s="9">
        <f t="shared" ca="1" si="50"/>
        <v>0.69498240100738551</v>
      </c>
      <c r="L119" s="4">
        <f t="shared" ca="1" si="43"/>
        <v>516.91765409827656</v>
      </c>
      <c r="N119" t="str">
        <f t="shared" ca="1" si="51"/>
        <v xml:space="preserve"> </v>
      </c>
      <c r="O119" s="9" t="str">
        <f t="shared" ca="1" si="52"/>
        <v xml:space="preserve"> </v>
      </c>
      <c r="P119" s="4" t="str">
        <f t="shared" ca="1" si="53"/>
        <v>none</v>
      </c>
      <c r="Q119" s="4" t="str">
        <f t="shared" ca="1" si="54"/>
        <v xml:space="preserve"> </v>
      </c>
      <c r="R119" s="9" t="str">
        <f t="shared" ca="1" si="55"/>
        <v xml:space="preserve"> </v>
      </c>
      <c r="S119" s="4" t="str">
        <f t="shared" ca="1" si="56"/>
        <v xml:space="preserve"> </v>
      </c>
      <c r="AB119">
        <f t="shared" si="57"/>
        <v>1.7452406437283598E-2</v>
      </c>
      <c r="AC119">
        <f t="shared" ca="1" si="46"/>
        <v>-1.8499506174948195E-3</v>
      </c>
      <c r="AD119">
        <f t="shared" ca="1" si="47"/>
        <v>1.0150097981586643</v>
      </c>
      <c r="AF119">
        <f t="shared" ca="1" si="58"/>
        <v>1.5235040831136505E-2</v>
      </c>
      <c r="AG119">
        <f t="shared" ca="1" si="44"/>
        <v>0.1234276343265185</v>
      </c>
      <c r="AH119">
        <f t="shared" ca="1" si="59"/>
        <v>-0.64598239212185837</v>
      </c>
      <c r="AI119">
        <f t="shared" ca="1" si="48"/>
        <v>-0.64598239212185837</v>
      </c>
      <c r="AJ119" s="4">
        <f t="shared" ca="1" si="60"/>
        <v>0.69498240100738551</v>
      </c>
      <c r="AK119">
        <f t="shared" ca="1" si="45"/>
        <v>-0.11978244662320603</v>
      </c>
      <c r="AL119">
        <f t="shared" ca="1" si="61"/>
        <v>-0.67208391034509563</v>
      </c>
      <c r="AM119">
        <f t="shared" ca="1" si="49"/>
        <v>-0.67208391034509563</v>
      </c>
      <c r="AN119" s="4" t="str">
        <f t="shared" ca="1" si="62"/>
        <v>ignore</v>
      </c>
    </row>
    <row r="120" spans="2:40" x14ac:dyDescent="0.25">
      <c r="B120">
        <v>90</v>
      </c>
      <c r="D120" s="9">
        <f t="shared" ca="1" si="40"/>
        <v>131.24100000000001</v>
      </c>
      <c r="F120" s="4">
        <f t="shared" ca="1" si="41"/>
        <v>7.0176925723883761</v>
      </c>
      <c r="H120" s="4">
        <f t="shared" ca="1" si="42"/>
        <v>1.3374284197381086</v>
      </c>
      <c r="J120" s="9">
        <f t="shared" ca="1" si="50"/>
        <v>0.68444821567519465</v>
      </c>
      <c r="L120" s="4">
        <f t="shared" ca="1" si="43"/>
        <v>517.13366457761163</v>
      </c>
      <c r="N120" t="str">
        <f t="shared" ca="1" si="51"/>
        <v xml:space="preserve"> </v>
      </c>
      <c r="O120" s="9" t="str">
        <f t="shared" ca="1" si="52"/>
        <v xml:space="preserve"> </v>
      </c>
      <c r="P120" s="4" t="str">
        <f t="shared" ca="1" si="53"/>
        <v>none</v>
      </c>
      <c r="Q120" s="4" t="str">
        <f t="shared" ca="1" si="54"/>
        <v xml:space="preserve"> </v>
      </c>
      <c r="R120" s="9" t="str">
        <f t="shared" ca="1" si="55"/>
        <v xml:space="preserve"> </v>
      </c>
      <c r="S120" s="4" t="str">
        <f t="shared" ca="1" si="56"/>
        <v xml:space="preserve"> </v>
      </c>
      <c r="AB120">
        <f t="shared" si="57"/>
        <v>6.1257422745431001E-17</v>
      </c>
      <c r="AC120">
        <f t="shared" ca="1" si="46"/>
        <v>-6.4932711395007838E-18</v>
      </c>
      <c r="AD120">
        <f t="shared" ca="1" si="47"/>
        <v>1.0150063758413772</v>
      </c>
      <c r="AF120">
        <f t="shared" ca="1" si="58"/>
        <v>1.5231567157269876E-2</v>
      </c>
      <c r="AG120">
        <f t="shared" ca="1" si="44"/>
        <v>0.12159158634386537</v>
      </c>
      <c r="AH120">
        <f t="shared" ca="1" si="59"/>
        <v>-0.65923168887944128</v>
      </c>
      <c r="AI120">
        <f t="shared" ca="1" si="48"/>
        <v>-0.65923168887944128</v>
      </c>
      <c r="AJ120" s="4">
        <f t="shared" ca="1" si="60"/>
        <v>0.68444821567519465</v>
      </c>
      <c r="AK120">
        <f t="shared" ca="1" si="45"/>
        <v>-0.12159158634386537</v>
      </c>
      <c r="AL120">
        <f t="shared" ca="1" si="61"/>
        <v>-0.65923168887944139</v>
      </c>
      <c r="AM120">
        <f t="shared" ca="1" si="49"/>
        <v>-0.65923168887944139</v>
      </c>
      <c r="AN120" s="4" t="str">
        <f t="shared" ca="1" si="62"/>
        <v>ignore</v>
      </c>
    </row>
    <row r="121" spans="2:40" x14ac:dyDescent="0.25">
      <c r="B121">
        <v>91</v>
      </c>
      <c r="D121" s="9">
        <f t="shared" ca="1" si="40"/>
        <v>132.22800000000001</v>
      </c>
      <c r="F121" s="4">
        <f t="shared" ca="1" si="41"/>
        <v>6.8081558271471145</v>
      </c>
      <c r="H121" s="4">
        <f t="shared" ca="1" si="42"/>
        <v>1.378901374775001</v>
      </c>
      <c r="J121" s="9">
        <f t="shared" ca="1" si="50"/>
        <v>0.67387498750919317</v>
      </c>
      <c r="L121" s="4">
        <f t="shared" ca="1" si="43"/>
        <v>517.34320132285291</v>
      </c>
      <c r="N121" t="str">
        <f t="shared" ca="1" si="51"/>
        <v xml:space="preserve"> </v>
      </c>
      <c r="O121" s="9" t="str">
        <f t="shared" ca="1" si="52"/>
        <v xml:space="preserve"> </v>
      </c>
      <c r="P121" s="4" t="str">
        <f t="shared" ca="1" si="53"/>
        <v>none</v>
      </c>
      <c r="Q121" s="4" t="str">
        <f t="shared" ca="1" si="54"/>
        <v xml:space="preserve"> </v>
      </c>
      <c r="R121" s="9" t="str">
        <f t="shared" ca="1" si="55"/>
        <v xml:space="preserve"> </v>
      </c>
      <c r="S121" s="4" t="str">
        <f t="shared" ca="1" si="56"/>
        <v xml:space="preserve"> </v>
      </c>
      <c r="AB121">
        <f t="shared" si="57"/>
        <v>-1.7452406437283477E-2</v>
      </c>
      <c r="AC121">
        <f t="shared" ca="1" si="46"/>
        <v>1.8499506174948068E-3</v>
      </c>
      <c r="AD121">
        <f t="shared" ca="1" si="47"/>
        <v>1.0150097981586643</v>
      </c>
      <c r="AF121">
        <f t="shared" ca="1" si="58"/>
        <v>1.5235040831136505E-2</v>
      </c>
      <c r="AG121">
        <f t="shared" ca="1" si="44"/>
        <v>0.11978244662320604</v>
      </c>
      <c r="AH121">
        <f t="shared" ca="1" si="59"/>
        <v>-0.67208391034509551</v>
      </c>
      <c r="AI121">
        <f t="shared" ca="1" si="48"/>
        <v>-0.67208391034509551</v>
      </c>
      <c r="AJ121" s="4">
        <f t="shared" ca="1" si="60"/>
        <v>0.67387498750919317</v>
      </c>
      <c r="AK121">
        <f t="shared" ca="1" si="45"/>
        <v>-0.1234276343265185</v>
      </c>
      <c r="AL121">
        <f t="shared" ca="1" si="61"/>
        <v>-0.64598239212185848</v>
      </c>
      <c r="AM121">
        <f t="shared" ca="1" si="49"/>
        <v>-0.64598239212185848</v>
      </c>
      <c r="AN121" s="4" t="str">
        <f t="shared" ca="1" si="62"/>
        <v>ignore</v>
      </c>
    </row>
    <row r="122" spans="2:40" x14ac:dyDescent="0.25">
      <c r="B122">
        <v>92</v>
      </c>
      <c r="D122" s="9">
        <f t="shared" ca="1" si="40"/>
        <v>133.19999999999999</v>
      </c>
      <c r="F122" s="4">
        <f t="shared" ca="1" si="41"/>
        <v>6.6050040153580367</v>
      </c>
      <c r="H122" s="4">
        <f t="shared" ca="1" si="42"/>
        <v>1.4219517176943086</v>
      </c>
      <c r="J122" s="9">
        <f t="shared" ca="1" si="50"/>
        <v>0.66327468465226014</v>
      </c>
      <c r="L122" s="4">
        <f t="shared" ca="1" si="43"/>
        <v>517.54635313464189</v>
      </c>
      <c r="N122" t="str">
        <f t="shared" ca="1" si="51"/>
        <v xml:space="preserve"> </v>
      </c>
      <c r="O122" s="9" t="str">
        <f t="shared" ca="1" si="52"/>
        <v xml:space="preserve"> </v>
      </c>
      <c r="P122" s="4" t="str">
        <f t="shared" ca="1" si="53"/>
        <v>none</v>
      </c>
      <c r="Q122" s="4" t="str">
        <f t="shared" ca="1" si="54"/>
        <v xml:space="preserve"> </v>
      </c>
      <c r="R122" s="9" t="str">
        <f t="shared" ca="1" si="55"/>
        <v xml:space="preserve"> </v>
      </c>
      <c r="S122" s="4" t="str">
        <f t="shared" ca="1" si="56"/>
        <v xml:space="preserve"> </v>
      </c>
      <c r="AB122">
        <f t="shared" si="57"/>
        <v>-3.4899496702500955E-2</v>
      </c>
      <c r="AC122">
        <f t="shared" ca="1" si="46"/>
        <v>3.6993377221106565E-3</v>
      </c>
      <c r="AD122">
        <f t="shared" ca="1" si="47"/>
        <v>1.0150200609409594</v>
      </c>
      <c r="AF122">
        <f t="shared" ca="1" si="58"/>
        <v>1.5245457620599864E-2</v>
      </c>
      <c r="AG122">
        <f t="shared" ca="1" si="44"/>
        <v>0.11800078078535696</v>
      </c>
      <c r="AH122">
        <f t="shared" ca="1" si="59"/>
        <v>-0.68454450322705618</v>
      </c>
      <c r="AI122">
        <f t="shared" ca="1" si="48"/>
        <v>-0.68454450322705618</v>
      </c>
      <c r="AJ122" s="4">
        <f t="shared" ca="1" si="60"/>
        <v>0.66327468465226014</v>
      </c>
      <c r="AK122">
        <f t="shared" ca="1" si="45"/>
        <v>-0.12528997213135112</v>
      </c>
      <c r="AL122">
        <f t="shared" ca="1" si="61"/>
        <v>-0.63233104084354286</v>
      </c>
      <c r="AM122">
        <f t="shared" ca="1" si="49"/>
        <v>-0.63233104084354286</v>
      </c>
      <c r="AN122" s="4" t="str">
        <f t="shared" ca="1" si="62"/>
        <v>ignore</v>
      </c>
    </row>
    <row r="123" spans="2:40" x14ac:dyDescent="0.25">
      <c r="B123">
        <v>93</v>
      </c>
      <c r="D123" s="9">
        <f t="shared" ca="1" si="40"/>
        <v>134.15600000000001</v>
      </c>
      <c r="F123" s="4">
        <f t="shared" ca="1" si="41"/>
        <v>6.408141310368868</v>
      </c>
      <c r="H123" s="4">
        <f t="shared" ca="1" si="42"/>
        <v>1.4666219385567369</v>
      </c>
      <c r="J123" s="9">
        <f t="shared" ca="1" si="50"/>
        <v>0.65265872549160131</v>
      </c>
      <c r="L123" s="4">
        <f t="shared" ca="1" si="43"/>
        <v>517.74321583963115</v>
      </c>
      <c r="N123" t="str">
        <f t="shared" ca="1" si="51"/>
        <v xml:space="preserve"> </v>
      </c>
      <c r="O123" s="9" t="str">
        <f t="shared" ca="1" si="52"/>
        <v xml:space="preserve"> </v>
      </c>
      <c r="P123" s="4" t="str">
        <f t="shared" ca="1" si="53"/>
        <v>none</v>
      </c>
      <c r="Q123" s="4" t="str">
        <f t="shared" ca="1" si="54"/>
        <v xml:space="preserve"> </v>
      </c>
      <c r="R123" s="9" t="str">
        <f t="shared" ca="1" si="55"/>
        <v xml:space="preserve"> </v>
      </c>
      <c r="S123" s="4" t="str">
        <f t="shared" ca="1" si="56"/>
        <v xml:space="preserve"> </v>
      </c>
      <c r="AB123">
        <f t="shared" si="57"/>
        <v>-5.2335956242943842E-2</v>
      </c>
      <c r="AC123">
        <f t="shared" ca="1" si="46"/>
        <v>5.5475979726200622E-3</v>
      </c>
      <c r="AD123">
        <f t="shared" ca="1" si="47"/>
        <v>1.015037151684643</v>
      </c>
      <c r="AF123">
        <f t="shared" ca="1" si="58"/>
        <v>1.5262804834406576E-2</v>
      </c>
      <c r="AG123">
        <f t="shared" ca="1" si="44"/>
        <v>0.11624710146259563</v>
      </c>
      <c r="AH123">
        <f t="shared" ca="1" si="59"/>
        <v>-0.69661934518347046</v>
      </c>
      <c r="AI123">
        <f t="shared" ca="1" si="48"/>
        <v>-0.69661934518347046</v>
      </c>
      <c r="AJ123" s="4">
        <f t="shared" ca="1" si="60"/>
        <v>0.65265872549160131</v>
      </c>
      <c r="AK123">
        <f t="shared" ca="1" si="45"/>
        <v>-0.12717792889765608</v>
      </c>
      <c r="AL123">
        <f t="shared" ca="1" si="61"/>
        <v>-0.61827315933281124</v>
      </c>
      <c r="AM123">
        <f t="shared" ca="1" si="49"/>
        <v>-0.61827315933281124</v>
      </c>
      <c r="AN123" s="4" t="str">
        <f t="shared" ca="1" si="62"/>
        <v>ignore</v>
      </c>
    </row>
    <row r="124" spans="2:40" x14ac:dyDescent="0.25">
      <c r="B124">
        <v>94</v>
      </c>
      <c r="D124" s="9">
        <f t="shared" ca="1" si="40"/>
        <v>135.09800000000001</v>
      </c>
      <c r="F124" s="4">
        <f t="shared" ca="1" si="41"/>
        <v>6.2174654594192544</v>
      </c>
      <c r="H124" s="4">
        <f t="shared" ca="1" si="42"/>
        <v>1.512953781341452</v>
      </c>
      <c r="J124" s="9">
        <f t="shared" ca="1" si="50"/>
        <v>0.64203797063098933</v>
      </c>
      <c r="L124" s="4">
        <f t="shared" ca="1" si="43"/>
        <v>517.93389169058071</v>
      </c>
      <c r="N124" t="str">
        <f t="shared" ca="1" si="51"/>
        <v xml:space="preserve"> </v>
      </c>
      <c r="O124" s="9" t="str">
        <f t="shared" ca="1" si="52"/>
        <v xml:space="preserve"> </v>
      </c>
      <c r="P124" s="4" t="str">
        <f t="shared" ca="1" si="53"/>
        <v>none</v>
      </c>
      <c r="Q124" s="4" t="str">
        <f t="shared" ca="1" si="54"/>
        <v xml:space="preserve"> </v>
      </c>
      <c r="R124" s="9" t="str">
        <f t="shared" ca="1" si="55"/>
        <v xml:space="preserve"> </v>
      </c>
      <c r="S124" s="4" t="str">
        <f t="shared" ca="1" si="56"/>
        <v xml:space="preserve"> </v>
      </c>
      <c r="AB124">
        <f t="shared" si="57"/>
        <v>-6.975647374412533E-2</v>
      </c>
      <c r="AC124">
        <f t="shared" ca="1" si="46"/>
        <v>7.3941683710462202E-3</v>
      </c>
      <c r="AD124">
        <f t="shared" ca="1" si="47"/>
        <v>1.0150610495672765</v>
      </c>
      <c r="AF124">
        <f t="shared" ca="1" si="58"/>
        <v>1.5287061337648749E-2</v>
      </c>
      <c r="AG124">
        <f t="shared" ca="1" si="44"/>
        <v>0.11452186835690584</v>
      </c>
      <c r="AH124">
        <f t="shared" ca="1" si="59"/>
        <v>-0.70831470802656504</v>
      </c>
      <c r="AI124">
        <f t="shared" ca="1" si="48"/>
        <v>-0.70831470802656504</v>
      </c>
      <c r="AJ124" s="4">
        <f t="shared" ca="1" si="60"/>
        <v>0.64203797063098933</v>
      </c>
      <c r="AK124">
        <f t="shared" ca="1" si="45"/>
        <v>-0.12909078196894597</v>
      </c>
      <c r="AL124">
        <f t="shared" ca="1" si="61"/>
        <v>-0.60380481071567926</v>
      </c>
      <c r="AM124">
        <f t="shared" ca="1" si="49"/>
        <v>-0.60380481071567926</v>
      </c>
      <c r="AN124" s="4" t="str">
        <f t="shared" ca="1" si="62"/>
        <v>ignore</v>
      </c>
    </row>
    <row r="125" spans="2:40" x14ac:dyDescent="0.25">
      <c r="B125">
        <v>95</v>
      </c>
      <c r="D125" s="9">
        <f t="shared" ca="1" si="40"/>
        <v>136.02500000000001</v>
      </c>
      <c r="F125" s="4">
        <f t="shared" ca="1" si="41"/>
        <v>6.0328683842491539</v>
      </c>
      <c r="H125" s="4">
        <f t="shared" ca="1" si="42"/>
        <v>1.5609880577555524</v>
      </c>
      <c r="J125" s="9">
        <f t="shared" ca="1" si="50"/>
        <v>0.63142271749272894</v>
      </c>
      <c r="L125" s="4">
        <f t="shared" ca="1" si="43"/>
        <v>518.11848876575084</v>
      </c>
      <c r="N125" t="str">
        <f t="shared" ca="1" si="51"/>
        <v xml:space="preserve"> </v>
      </c>
      <c r="O125" s="9" t="str">
        <f t="shared" ca="1" si="52"/>
        <v xml:space="preserve"> </v>
      </c>
      <c r="P125" s="4" t="str">
        <f t="shared" ca="1" si="53"/>
        <v>none</v>
      </c>
      <c r="Q125" s="4" t="str">
        <f t="shared" ca="1" si="54"/>
        <v xml:space="preserve"> </v>
      </c>
      <c r="R125" s="9" t="str">
        <f t="shared" ca="1" si="55"/>
        <v xml:space="preserve"> </v>
      </c>
      <c r="S125" s="4" t="str">
        <f t="shared" ca="1" si="56"/>
        <v xml:space="preserve"> </v>
      </c>
      <c r="AB125">
        <f t="shared" si="57"/>
        <v>-8.7155742747658235E-2</v>
      </c>
      <c r="AC125">
        <f t="shared" ca="1" si="46"/>
        <v>9.238486434157641E-3</v>
      </c>
      <c r="AD125">
        <f t="shared" ca="1" si="47"/>
        <v>1.0150917254729712</v>
      </c>
      <c r="AF125">
        <f t="shared" ca="1" si="58"/>
        <v>1.5318197577513612E-2</v>
      </c>
      <c r="AG125">
        <f t="shared" ca="1" si="44"/>
        <v>0.11282548852292124</v>
      </c>
      <c r="AH125">
        <f t="shared" ca="1" si="59"/>
        <v>-0.719637220883519</v>
      </c>
      <c r="AI125">
        <f t="shared" ca="1" si="48"/>
        <v>-0.719637220883519</v>
      </c>
      <c r="AJ125" s="4">
        <f t="shared" ca="1" si="60"/>
        <v>0.63142271749272894</v>
      </c>
      <c r="AK125">
        <f t="shared" ca="1" si="45"/>
        <v>-0.13102775774120901</v>
      </c>
      <c r="AL125">
        <f t="shared" ca="1" si="61"/>
        <v>-0.58892263133703382</v>
      </c>
      <c r="AM125">
        <f t="shared" ca="1" si="49"/>
        <v>-0.58892263133703382</v>
      </c>
      <c r="AN125" s="4" t="str">
        <f t="shared" ca="1" si="62"/>
        <v>ignore</v>
      </c>
    </row>
    <row r="126" spans="2:40" x14ac:dyDescent="0.25">
      <c r="B126">
        <v>96</v>
      </c>
      <c r="D126" s="9">
        <f t="shared" ca="1" si="40"/>
        <v>136.93600000000001</v>
      </c>
      <c r="F126" s="4">
        <f t="shared" ca="1" si="41"/>
        <v>5.8542367788616261</v>
      </c>
      <c r="H126" s="4">
        <f t="shared" ca="1" si="42"/>
        <v>1.6107644540156543</v>
      </c>
      <c r="J126" s="9">
        <f t="shared" ca="1" si="50"/>
        <v>0.62082269749500552</v>
      </c>
      <c r="L126" s="4">
        <f t="shared" ca="1" si="43"/>
        <v>518.29712037113836</v>
      </c>
      <c r="N126" t="str">
        <f t="shared" ca="1" si="51"/>
        <v xml:space="preserve"> </v>
      </c>
      <c r="O126" s="9" t="str">
        <f t="shared" ca="1" si="52"/>
        <v xml:space="preserve"> </v>
      </c>
      <c r="P126" s="4" t="str">
        <f t="shared" ca="1" si="53"/>
        <v>none</v>
      </c>
      <c r="Q126" s="4" t="str">
        <f t="shared" ca="1" si="54"/>
        <v xml:space="preserve"> </v>
      </c>
      <c r="R126" s="9" t="str">
        <f t="shared" ca="1" si="55"/>
        <v xml:space="preserve"> </v>
      </c>
      <c r="S126" s="4" t="str">
        <f t="shared" ca="1" si="56"/>
        <v xml:space="preserve"> </v>
      </c>
      <c r="AB126">
        <f t="shared" si="57"/>
        <v>-0.10452846326765355</v>
      </c>
      <c r="AC126">
        <f t="shared" ca="1" si="46"/>
        <v>1.1079990364805987E-2</v>
      </c>
      <c r="AD126">
        <f t="shared" ca="1" si="47"/>
        <v>1.0151291420278614</v>
      </c>
      <c r="AF126">
        <f t="shared" ca="1" si="58"/>
        <v>1.5356175619289064E-2</v>
      </c>
      <c r="AG126">
        <f t="shared" ca="1" si="44"/>
        <v>0.11115831687023241</v>
      </c>
      <c r="AH126">
        <f t="shared" ca="1" si="59"/>
        <v>-0.73059383353187934</v>
      </c>
      <c r="AI126">
        <f t="shared" ca="1" si="48"/>
        <v>-0.73059383353187934</v>
      </c>
      <c r="AJ126" s="4">
        <f t="shared" ca="1" si="60"/>
        <v>0.62082269749500552</v>
      </c>
      <c r="AK126">
        <f t="shared" ca="1" si="45"/>
        <v>-0.13298803272820131</v>
      </c>
      <c r="AL126">
        <f t="shared" ca="1" si="61"/>
        <v>-0.5736238639857516</v>
      </c>
      <c r="AM126">
        <f t="shared" ca="1" si="49"/>
        <v>-0.5736238639857516</v>
      </c>
      <c r="AN126" s="4" t="str">
        <f t="shared" ca="1" si="62"/>
        <v>ignore</v>
      </c>
    </row>
    <row r="127" spans="2:40" x14ac:dyDescent="0.25">
      <c r="B127">
        <v>97</v>
      </c>
      <c r="D127" s="9">
        <f t="shared" ca="1" si="40"/>
        <v>137.833</v>
      </c>
      <c r="F127" s="4">
        <f t="shared" ca="1" si="41"/>
        <v>5.6814527010138907</v>
      </c>
      <c r="H127" s="4">
        <f t="shared" ca="1" si="42"/>
        <v>1.6623213313766183</v>
      </c>
      <c r="J127" s="9">
        <f t="shared" ca="1" si="50"/>
        <v>0.61024707572913539</v>
      </c>
      <c r="L127" s="4">
        <f t="shared" ca="1" si="43"/>
        <v>518.46990444898609</v>
      </c>
      <c r="N127" t="str">
        <f t="shared" ca="1" si="51"/>
        <v xml:space="preserve"> </v>
      </c>
      <c r="O127" s="9" t="str">
        <f t="shared" ca="1" si="52"/>
        <v xml:space="preserve"> </v>
      </c>
      <c r="P127" s="4" t="str">
        <f t="shared" ca="1" si="53"/>
        <v>none</v>
      </c>
      <c r="Q127" s="4" t="str">
        <f t="shared" ca="1" si="54"/>
        <v xml:space="preserve"> </v>
      </c>
      <c r="R127" s="9" t="str">
        <f t="shared" ca="1" si="55"/>
        <v xml:space="preserve"> </v>
      </c>
      <c r="S127" s="4" t="str">
        <f t="shared" ca="1" si="56"/>
        <v xml:space="preserve"> </v>
      </c>
      <c r="AB127">
        <f t="shared" si="57"/>
        <v>-0.12186934340514737</v>
      </c>
      <c r="AC127">
        <f t="shared" ca="1" si="46"/>
        <v>1.2918119223054915E-2</v>
      </c>
      <c r="AD127">
        <f t="shared" ca="1" si="47"/>
        <v>1.0151732536456384</v>
      </c>
      <c r="AF127">
        <f t="shared" ca="1" si="58"/>
        <v>1.5400949192581264E-2</v>
      </c>
      <c r="AG127">
        <f t="shared" ca="1" si="44"/>
        <v>0.10952065687758117</v>
      </c>
      <c r="AH127">
        <f t="shared" ca="1" si="59"/>
        <v>-0.74119178011962938</v>
      </c>
      <c r="AI127">
        <f t="shared" ca="1" si="48"/>
        <v>-0.74119178011962938</v>
      </c>
      <c r="AJ127" s="4">
        <f t="shared" ca="1" si="60"/>
        <v>0.61024707572913539</v>
      </c>
      <c r="AK127">
        <f t="shared" ca="1" si="45"/>
        <v>-0.13497073483553373</v>
      </c>
      <c r="AL127">
        <f t="shared" ca="1" si="61"/>
        <v>-0.55790638975534956</v>
      </c>
      <c r="AM127">
        <f t="shared" ca="1" si="49"/>
        <v>-0.55790638975534956</v>
      </c>
      <c r="AN127" s="4" t="str">
        <f t="shared" ca="1" si="62"/>
        <v>ignore</v>
      </c>
    </row>
    <row r="128" spans="2:40" x14ac:dyDescent="0.25">
      <c r="B128">
        <v>98</v>
      </c>
      <c r="D128" s="9">
        <f t="shared" ca="1" si="40"/>
        <v>138.715</v>
      </c>
      <c r="F128" s="4">
        <f t="shared" ca="1" si="41"/>
        <v>5.5143941541772667</v>
      </c>
      <c r="H128" s="4">
        <f t="shared" ca="1" si="42"/>
        <v>1.7156955212595448</v>
      </c>
      <c r="J128" s="9">
        <f t="shared" ca="1" si="50"/>
        <v>0.59970445304161757</v>
      </c>
      <c r="L128" s="4">
        <f t="shared" ca="1" si="43"/>
        <v>518.63696299582273</v>
      </c>
      <c r="N128" t="str">
        <f t="shared" ca="1" si="51"/>
        <v xml:space="preserve"> </v>
      </c>
      <c r="O128" s="9" t="str">
        <f t="shared" ca="1" si="52"/>
        <v xml:space="preserve"> </v>
      </c>
      <c r="P128" s="4" t="str">
        <f t="shared" ca="1" si="53"/>
        <v>none</v>
      </c>
      <c r="Q128" s="4" t="str">
        <f t="shared" ca="1" si="54"/>
        <v xml:space="preserve"> </v>
      </c>
      <c r="R128" s="9" t="str">
        <f t="shared" ca="1" si="55"/>
        <v xml:space="preserve"> </v>
      </c>
      <c r="S128" s="4" t="str">
        <f t="shared" ca="1" si="56"/>
        <v xml:space="preserve"> </v>
      </c>
      <c r="AB128">
        <f t="shared" si="57"/>
        <v>-0.13917310096006535</v>
      </c>
      <c r="AC128">
        <f t="shared" ca="1" si="46"/>
        <v>1.4752313097047892E-2</v>
      </c>
      <c r="AD128">
        <f t="shared" ca="1" si="47"/>
        <v>1.0152240065830906</v>
      </c>
      <c r="AF128">
        <f t="shared" ca="1" si="58"/>
        <v>1.5452463747687996E-2</v>
      </c>
      <c r="AG128">
        <f t="shared" ca="1" si="44"/>
        <v>0.10791276150947055</v>
      </c>
      <c r="AH128">
        <f t="shared" ca="1" si="59"/>
        <v>-0.75143854346990691</v>
      </c>
      <c r="AI128">
        <f t="shared" ca="1" si="48"/>
        <v>-0.75143854346990691</v>
      </c>
      <c r="AJ128" s="4">
        <f t="shared" ca="1" si="60"/>
        <v>0.59970445304161757</v>
      </c>
      <c r="AK128">
        <f t="shared" ca="1" si="45"/>
        <v>-0.13697494483332495</v>
      </c>
      <c r="AL128">
        <f t="shared" ca="1" si="61"/>
        <v>-0.54176875834235083</v>
      </c>
      <c r="AM128">
        <f t="shared" ca="1" si="49"/>
        <v>-0.54176875834235083</v>
      </c>
      <c r="AN128" s="4" t="str">
        <f t="shared" ca="1" si="62"/>
        <v>ignore</v>
      </c>
    </row>
    <row r="129" spans="2:40" x14ac:dyDescent="0.25">
      <c r="B129">
        <v>99</v>
      </c>
      <c r="D129" s="9">
        <f t="shared" ca="1" si="40"/>
        <v>139.583</v>
      </c>
      <c r="F129" s="4">
        <f t="shared" ca="1" si="41"/>
        <v>5.3529356569038216</v>
      </c>
      <c r="H129" s="4">
        <f t="shared" ca="1" si="42"/>
        <v>1.7709221159016253</v>
      </c>
      <c r="J129" s="9">
        <f t="shared" ca="1" si="50"/>
        <v>0.589202870407734</v>
      </c>
      <c r="L129" s="4">
        <f t="shared" ca="1" si="43"/>
        <v>518.79842149309616</v>
      </c>
      <c r="N129" t="str">
        <f t="shared" ca="1" si="51"/>
        <v xml:space="preserve"> </v>
      </c>
      <c r="O129" s="9" t="str">
        <f t="shared" ca="1" si="52"/>
        <v xml:space="preserve"> </v>
      </c>
      <c r="P129" s="4" t="str">
        <f t="shared" ca="1" si="53"/>
        <v>none</v>
      </c>
      <c r="Q129" s="4" t="str">
        <f t="shared" ca="1" si="54"/>
        <v xml:space="preserve"> </v>
      </c>
      <c r="R129" s="9" t="str">
        <f t="shared" ca="1" si="55"/>
        <v xml:space="preserve"> </v>
      </c>
      <c r="S129" s="4" t="str">
        <f t="shared" ca="1" si="56"/>
        <v xml:space="preserve"> </v>
      </c>
      <c r="AB129">
        <f t="shared" si="57"/>
        <v>-0.15643446504023081</v>
      </c>
      <c r="AC129">
        <f t="shared" ca="1" si="46"/>
        <v>1.6582013273562644E-2</v>
      </c>
      <c r="AD129">
        <f t="shared" ca="1" si="47"/>
        <v>1.0152813390055817</v>
      </c>
      <c r="AF129">
        <f t="shared" ca="1" si="58"/>
        <v>1.5510656522059071E-2</v>
      </c>
      <c r="AG129">
        <f t="shared" ca="1" si="44"/>
        <v>0.10633483432390084</v>
      </c>
      <c r="AH129">
        <f t="shared" ca="1" si="59"/>
        <v>-0.7613418201581158</v>
      </c>
      <c r="AI129">
        <f t="shared" ca="1" si="48"/>
        <v>-0.7613418201581158</v>
      </c>
      <c r="AJ129" s="4">
        <f t="shared" ca="1" si="60"/>
        <v>0.589202870407734</v>
      </c>
      <c r="AK129">
        <f t="shared" ca="1" si="45"/>
        <v>-0.13899969801538545</v>
      </c>
      <c r="AL129">
        <f t="shared" ca="1" si="61"/>
        <v>-0.52521021659731781</v>
      </c>
      <c r="AM129">
        <f t="shared" ca="1" si="49"/>
        <v>-0.52521021659731781</v>
      </c>
      <c r="AN129" s="4" t="str">
        <f t="shared" ca="1" si="62"/>
        <v>ignore</v>
      </c>
    </row>
    <row r="130" spans="2:40" x14ac:dyDescent="0.25">
      <c r="B130">
        <v>100</v>
      </c>
      <c r="D130" s="9">
        <f t="shared" ca="1" si="40"/>
        <v>140.43600000000001</v>
      </c>
      <c r="F130" s="4">
        <f t="shared" ca="1" si="41"/>
        <v>5.1969487967701795</v>
      </c>
      <c r="H130" s="4">
        <f t="shared" ca="1" si="42"/>
        <v>1.828034255513338</v>
      </c>
      <c r="J130" s="9">
        <f t="shared" ca="1" si="50"/>
        <v>0.57874981546746873</v>
      </c>
      <c r="L130" s="4">
        <f t="shared" ca="1" si="43"/>
        <v>518.95440835322984</v>
      </c>
      <c r="N130" t="str">
        <f t="shared" ca="1" si="51"/>
        <v xml:space="preserve"> </v>
      </c>
      <c r="O130" s="9" t="str">
        <f t="shared" ca="1" si="52"/>
        <v xml:space="preserve"> </v>
      </c>
      <c r="P130" s="4" t="str">
        <f t="shared" ca="1" si="53"/>
        <v>none</v>
      </c>
      <c r="Q130" s="4" t="str">
        <f t="shared" ca="1" si="54"/>
        <v xml:space="preserve"> </v>
      </c>
      <c r="R130" s="9" t="str">
        <f t="shared" ca="1" si="55"/>
        <v xml:space="preserve"> </v>
      </c>
      <c r="S130" s="4" t="str">
        <f t="shared" ca="1" si="56"/>
        <v xml:space="preserve"> </v>
      </c>
      <c r="AB130">
        <f t="shared" si="57"/>
        <v>-0.1736481776669303</v>
      </c>
      <c r="AC130">
        <f t="shared" ca="1" si="46"/>
        <v>1.8406662408200696E-2</v>
      </c>
      <c r="AD130">
        <f t="shared" ca="1" si="47"/>
        <v>1.0153451810623866</v>
      </c>
      <c r="AF130">
        <f t="shared" ca="1" si="58"/>
        <v>1.5575456616762831E-2</v>
      </c>
      <c r="AG130">
        <f t="shared" ca="1" si="44"/>
        <v>0.10478703075833262</v>
      </c>
      <c r="AH130">
        <f t="shared" ca="1" si="59"/>
        <v>-0.77090948653502567</v>
      </c>
      <c r="AI130">
        <f t="shared" ca="1" si="48"/>
        <v>-0.77090948653502567</v>
      </c>
      <c r="AJ130" s="4">
        <f t="shared" ca="1" si="60"/>
        <v>0.57874981546746873</v>
      </c>
      <c r="AK130">
        <f t="shared" ca="1" si="45"/>
        <v>-0.14104398603129947</v>
      </c>
      <c r="AL130">
        <f t="shared" ca="1" si="61"/>
        <v>-0.5082307351581713</v>
      </c>
      <c r="AM130">
        <f t="shared" ca="1" si="49"/>
        <v>-0.5082307351581713</v>
      </c>
      <c r="AN130" s="4" t="str">
        <f t="shared" ca="1" si="62"/>
        <v>ignore</v>
      </c>
    </row>
    <row r="131" spans="2:40" x14ac:dyDescent="0.25">
      <c r="B131">
        <v>101</v>
      </c>
      <c r="D131" s="9">
        <f t="shared" ca="1" si="40"/>
        <v>141.274</v>
      </c>
      <c r="F131" s="4">
        <f t="shared" ca="1" si="41"/>
        <v>5.0463027663240849</v>
      </c>
      <c r="H131" s="4">
        <f t="shared" ca="1" si="42"/>
        <v>1.8870629129830254</v>
      </c>
      <c r="J131" s="9">
        <f t="shared" ca="1" si="50"/>
        <v>0.56835223108057809</v>
      </c>
      <c r="L131" s="4">
        <f t="shared" ca="1" si="43"/>
        <v>519.10505438367591</v>
      </c>
      <c r="N131" t="str">
        <f t="shared" ca="1" si="51"/>
        <v xml:space="preserve"> </v>
      </c>
      <c r="O131" s="9" t="str">
        <f t="shared" ca="1" si="52"/>
        <v xml:space="preserve"> </v>
      </c>
      <c r="P131" s="4" t="str">
        <f t="shared" ca="1" si="53"/>
        <v>none</v>
      </c>
      <c r="Q131" s="4" t="str">
        <f t="shared" ca="1" si="54"/>
        <v xml:space="preserve"> </v>
      </c>
      <c r="R131" s="9" t="str">
        <f t="shared" ca="1" si="55"/>
        <v xml:space="preserve"> </v>
      </c>
      <c r="S131" s="4" t="str">
        <f t="shared" ca="1" si="56"/>
        <v xml:space="preserve"> </v>
      </c>
      <c r="AB131">
        <f t="shared" si="57"/>
        <v>-0.1908089953765448</v>
      </c>
      <c r="AC131">
        <f t="shared" ca="1" si="46"/>
        <v>2.0225704695159871E-2</v>
      </c>
      <c r="AD131">
        <f t="shared" ca="1" si="47"/>
        <v>1.0154154549717931</v>
      </c>
      <c r="AF131">
        <f t="shared" ca="1" si="58"/>
        <v>1.5646785082865572E-2</v>
      </c>
      <c r="AG131">
        <f t="shared" ca="1" si="44"/>
        <v>0.10326945957959806</v>
      </c>
      <c r="AH131">
        <f t="shared" ca="1" si="59"/>
        <v>-0.78014956585374329</v>
      </c>
      <c r="AI131">
        <f t="shared" ca="1" si="48"/>
        <v>-0.78014956585374329</v>
      </c>
      <c r="AJ131" s="4">
        <f t="shared" ca="1" si="60"/>
        <v>0.56835223108057809</v>
      </c>
      <c r="AK131">
        <f t="shared" ca="1" si="45"/>
        <v>-0.14310675887640997</v>
      </c>
      <c r="AL131">
        <f t="shared" ca="1" si="61"/>
        <v>-0.49083103301167064</v>
      </c>
      <c r="AM131">
        <f t="shared" ca="1" si="49"/>
        <v>-0.49083103301167064</v>
      </c>
      <c r="AN131" s="4" t="str">
        <f t="shared" ca="1" si="62"/>
        <v>ignore</v>
      </c>
    </row>
    <row r="132" spans="2:40" x14ac:dyDescent="0.25">
      <c r="B132">
        <v>102</v>
      </c>
      <c r="D132" s="9">
        <f t="shared" ca="1" si="40"/>
        <v>142.09899999999999</v>
      </c>
      <c r="F132" s="4">
        <f t="shared" ca="1" si="41"/>
        <v>4.9008648787380373</v>
      </c>
      <c r="H132" s="4">
        <f t="shared" ca="1" si="42"/>
        <v>1.9480366772144631</v>
      </c>
      <c r="J132" s="9">
        <f t="shared" ca="1" si="50"/>
        <v>0.55801652574617477</v>
      </c>
      <c r="L132" s="4">
        <f t="shared" ca="1" si="43"/>
        <v>519.25049227126192</v>
      </c>
      <c r="N132" t="str">
        <f t="shared" ca="1" si="51"/>
        <v xml:space="preserve"> </v>
      </c>
      <c r="O132" s="9" t="str">
        <f t="shared" ca="1" si="52"/>
        <v xml:space="preserve"> </v>
      </c>
      <c r="P132" s="4" t="str">
        <f t="shared" ca="1" si="53"/>
        <v>none</v>
      </c>
      <c r="Q132" s="4" t="str">
        <f t="shared" ca="1" si="54"/>
        <v xml:space="preserve"> </v>
      </c>
      <c r="R132" s="9" t="str">
        <f t="shared" ca="1" si="55"/>
        <v xml:space="preserve"> </v>
      </c>
      <c r="S132" s="4" t="str">
        <f t="shared" ca="1" si="56"/>
        <v xml:space="preserve"> </v>
      </c>
      <c r="AB132">
        <f t="shared" si="57"/>
        <v>-0.20791169081775934</v>
      </c>
      <c r="AC132">
        <f t="shared" ca="1" si="46"/>
        <v>2.2038586036538098E-2</v>
      </c>
      <c r="AD132">
        <f t="shared" ca="1" si="47"/>
        <v>1.0154920751158671</v>
      </c>
      <c r="AF132">
        <f t="shared" ca="1" si="58"/>
        <v>1.5724555017618647E-2</v>
      </c>
      <c r="AG132">
        <f t="shared" ca="1" si="44"/>
        <v>0.10178218448235106</v>
      </c>
      <c r="AH132">
        <f t="shared" ca="1" si="59"/>
        <v>-0.78907019664144395</v>
      </c>
      <c r="AI132">
        <f t="shared" ca="1" si="48"/>
        <v>-0.78907019664144395</v>
      </c>
      <c r="AJ132" s="4">
        <f t="shared" ca="1" si="60"/>
        <v>0.55801652574617477</v>
      </c>
      <c r="AK132">
        <f t="shared" ca="1" si="45"/>
        <v>-0.14518692702359348</v>
      </c>
      <c r="AL132">
        <f t="shared" ca="1" si="61"/>
        <v>-0.47301259984647176</v>
      </c>
      <c r="AM132">
        <f t="shared" ca="1" si="49"/>
        <v>-0.47301259984647176</v>
      </c>
      <c r="AN132" s="4" t="str">
        <f t="shared" ca="1" si="62"/>
        <v>ignore</v>
      </c>
    </row>
    <row r="133" spans="2:40" x14ac:dyDescent="0.25">
      <c r="B133">
        <v>103</v>
      </c>
      <c r="D133" s="9">
        <f t="shared" ca="1" si="40"/>
        <v>142.90899999999999</v>
      </c>
      <c r="F133" s="4">
        <f t="shared" ca="1" si="41"/>
        <v>4.7605010611619525</v>
      </c>
      <c r="H133" s="4">
        <f t="shared" ca="1" si="42"/>
        <v>2.0109815362192203</v>
      </c>
      <c r="J133" s="9">
        <f t="shared" ca="1" si="50"/>
        <v>0.54774858572282559</v>
      </c>
      <c r="L133" s="4">
        <f t="shared" ca="1" si="43"/>
        <v>519.39085608883806</v>
      </c>
      <c r="N133" t="str">
        <f t="shared" ca="1" si="51"/>
        <v xml:space="preserve"> </v>
      </c>
      <c r="O133" s="9" t="str">
        <f t="shared" ca="1" si="52"/>
        <v xml:space="preserve"> </v>
      </c>
      <c r="P133" s="4" t="str">
        <f t="shared" ca="1" si="53"/>
        <v>none</v>
      </c>
      <c r="Q133" s="4" t="str">
        <f t="shared" ca="1" si="54"/>
        <v xml:space="preserve"> </v>
      </c>
      <c r="R133" s="9" t="str">
        <f t="shared" ca="1" si="55"/>
        <v xml:space="preserve"> </v>
      </c>
      <c r="S133" s="4" t="str">
        <f t="shared" ca="1" si="56"/>
        <v xml:space="preserve"> </v>
      </c>
      <c r="AB133">
        <f t="shared" si="57"/>
        <v>-0.22495105434386503</v>
      </c>
      <c r="AC133">
        <f t="shared" ca="1" si="46"/>
        <v>2.3844754211117019E-2</v>
      </c>
      <c r="AD133">
        <f t="shared" ca="1" si="47"/>
        <v>1.0155749481447658</v>
      </c>
      <c r="AF133">
        <f t="shared" ca="1" si="58"/>
        <v>1.5808671670336106E-2</v>
      </c>
      <c r="AG133">
        <f t="shared" ca="1" si="44"/>
        <v>0.10032522581977307</v>
      </c>
      <c r="AH133">
        <f t="shared" ca="1" si="59"/>
        <v>-0.79767960243885994</v>
      </c>
      <c r="AI133">
        <f t="shared" ca="1" si="48"/>
        <v>-0.79767960243885994</v>
      </c>
      <c r="AJ133" s="4">
        <f t="shared" ca="1" si="60"/>
        <v>0.54774858572282559</v>
      </c>
      <c r="AK133">
        <f t="shared" ca="1" si="45"/>
        <v>-0.14728336367986147</v>
      </c>
      <c r="AL133">
        <f t="shared" ca="1" si="61"/>
        <v>-0.45477771607965395</v>
      </c>
      <c r="AM133">
        <f t="shared" ca="1" si="49"/>
        <v>-0.45477771607965395</v>
      </c>
      <c r="AN133" s="4" t="str">
        <f t="shared" ca="1" si="62"/>
        <v>ignore</v>
      </c>
    </row>
    <row r="134" spans="2:40" x14ac:dyDescent="0.25">
      <c r="B134">
        <v>104</v>
      </c>
      <c r="D134" s="9">
        <f t="shared" ca="1" si="40"/>
        <v>143.70599999999999</v>
      </c>
      <c r="F134" s="4">
        <f t="shared" ca="1" si="41"/>
        <v>4.6250763240742936</v>
      </c>
      <c r="H134" s="4">
        <f t="shared" ca="1" si="42"/>
        <v>2.0759206611120899</v>
      </c>
      <c r="J134" s="9">
        <f t="shared" ca="1" si="50"/>
        <v>0.53755378867885406</v>
      </c>
      <c r="L134" s="4">
        <f t="shared" ca="1" si="43"/>
        <v>519.52628082592571</v>
      </c>
      <c r="N134" t="str">
        <f t="shared" ca="1" si="51"/>
        <v xml:space="preserve"> </v>
      </c>
      <c r="O134" s="9" t="str">
        <f t="shared" ca="1" si="52"/>
        <v xml:space="preserve"> </v>
      </c>
      <c r="P134" s="4" t="str">
        <f t="shared" ca="1" si="53"/>
        <v>none</v>
      </c>
      <c r="Q134" s="4" t="str">
        <f t="shared" ca="1" si="54"/>
        <v xml:space="preserve"> </v>
      </c>
      <c r="R134" s="9" t="str">
        <f t="shared" ca="1" si="55"/>
        <v xml:space="preserve"> </v>
      </c>
      <c r="S134" s="4" t="str">
        <f t="shared" ca="1" si="56"/>
        <v xml:space="preserve"> </v>
      </c>
      <c r="AB134">
        <f t="shared" si="57"/>
        <v>-0.24192189559966779</v>
      </c>
      <c r="AC134">
        <f t="shared" ca="1" si="46"/>
        <v>2.5643659042573912E-2</v>
      </c>
      <c r="AD134">
        <f t="shared" ca="1" si="47"/>
        <v>1.0156639730904691</v>
      </c>
      <c r="AF134">
        <f t="shared" ca="1" si="58"/>
        <v>1.5899032557833787E-2</v>
      </c>
      <c r="AG134">
        <f t="shared" ca="1" si="44"/>
        <v>9.8898562449638822E-2</v>
      </c>
      <c r="AH134">
        <f t="shared" ca="1" si="59"/>
        <v>-0.80598606301204001</v>
      </c>
      <c r="AI134">
        <f t="shared" ca="1" si="48"/>
        <v>-0.80598606301204001</v>
      </c>
      <c r="AJ134" s="4">
        <f t="shared" ca="1" si="60"/>
        <v>0.53755378867885406</v>
      </c>
      <c r="AK134">
        <f t="shared" ca="1" si="45"/>
        <v>-0.14939490715022954</v>
      </c>
      <c r="AL134">
        <f t="shared" ca="1" si="61"/>
        <v>-0.43612947045769279</v>
      </c>
      <c r="AM134">
        <f t="shared" ca="1" si="49"/>
        <v>-0.43612947045769279</v>
      </c>
      <c r="AN134" s="4" t="str">
        <f t="shared" ca="1" si="62"/>
        <v>ignore</v>
      </c>
    </row>
    <row r="135" spans="2:40" x14ac:dyDescent="0.25">
      <c r="B135">
        <v>105</v>
      </c>
      <c r="D135" s="9">
        <f t="shared" ca="1" si="40"/>
        <v>144.488</v>
      </c>
      <c r="F135" s="4">
        <f t="shared" ca="1" si="41"/>
        <v>4.4944552052300351</v>
      </c>
      <c r="H135" s="4">
        <f t="shared" ca="1" si="42"/>
        <v>2.1428741921745025</v>
      </c>
      <c r="J135" s="9">
        <f t="shared" ca="1" si="50"/>
        <v>0.52743701869795911</v>
      </c>
      <c r="L135" s="4">
        <f t="shared" ca="1" si="43"/>
        <v>519.65690194476997</v>
      </c>
      <c r="N135" t="str">
        <f t="shared" ca="1" si="51"/>
        <v xml:space="preserve"> </v>
      </c>
      <c r="O135" s="9" t="str">
        <f t="shared" ca="1" si="52"/>
        <v xml:space="preserve"> </v>
      </c>
      <c r="P135" s="4" t="str">
        <f t="shared" ca="1" si="53"/>
        <v>none</v>
      </c>
      <c r="Q135" s="4" t="str">
        <f t="shared" ca="1" si="54"/>
        <v xml:space="preserve"> </v>
      </c>
      <c r="R135" s="9" t="str">
        <f t="shared" ca="1" si="55"/>
        <v xml:space="preserve"> </v>
      </c>
      <c r="S135" s="4" t="str">
        <f t="shared" ca="1" si="56"/>
        <v xml:space="preserve"> </v>
      </c>
      <c r="AB135">
        <f t="shared" si="57"/>
        <v>-0.25881904510252085</v>
      </c>
      <c r="AC135">
        <f t="shared" ca="1" si="46"/>
        <v>2.7434752567070734E-2</v>
      </c>
      <c r="AD135">
        <f t="shared" ca="1" si="47"/>
        <v>1.0157590414897937</v>
      </c>
      <c r="AF135">
        <f t="shared" ca="1" si="58"/>
        <v>1.59955275892893E-2</v>
      </c>
      <c r="AG135">
        <f t="shared" ca="1" si="44"/>
        <v>9.7502133678495487E-2</v>
      </c>
      <c r="AH135">
        <f t="shared" ca="1" si="59"/>
        <v>-0.8139978871221536</v>
      </c>
      <c r="AI135">
        <f t="shared" ca="1" si="48"/>
        <v>-0.8139978871221536</v>
      </c>
      <c r="AJ135" s="4">
        <f t="shared" ca="1" si="60"/>
        <v>0.52743701869795911</v>
      </c>
      <c r="AK135">
        <f t="shared" ca="1" si="45"/>
        <v>-0.15152036329096877</v>
      </c>
      <c r="AL135">
        <f t="shared" ca="1" si="61"/>
        <v>-0.41707177515220478</v>
      </c>
      <c r="AM135">
        <f t="shared" ca="1" si="49"/>
        <v>-0.41707177515220478</v>
      </c>
      <c r="AN135" s="4" t="str">
        <f t="shared" ca="1" si="62"/>
        <v>ignore</v>
      </c>
    </row>
    <row r="136" spans="2:40" x14ac:dyDescent="0.25">
      <c r="B136">
        <v>106</v>
      </c>
      <c r="D136" s="9">
        <f t="shared" ca="1" si="40"/>
        <v>145.25800000000001</v>
      </c>
      <c r="F136" s="4">
        <f t="shared" ca="1" si="41"/>
        <v>4.3685021871135694</v>
      </c>
      <c r="H136" s="4">
        <f t="shared" ca="1" si="42"/>
        <v>2.2118590281577597</v>
      </c>
      <c r="J136" s="9">
        <f t="shared" ca="1" si="50"/>
        <v>0.51740268246377541</v>
      </c>
      <c r="L136" s="4">
        <f t="shared" ca="1" si="43"/>
        <v>519.7828549628864</v>
      </c>
      <c r="N136" t="str">
        <f t="shared" ca="1" si="51"/>
        <v xml:space="preserve"> </v>
      </c>
      <c r="O136" s="9" t="str">
        <f t="shared" ca="1" si="52"/>
        <v xml:space="preserve"> </v>
      </c>
      <c r="P136" s="4" t="str">
        <f t="shared" ca="1" si="53"/>
        <v>none</v>
      </c>
      <c r="Q136" s="4" t="str">
        <f t="shared" ca="1" si="54"/>
        <v xml:space="preserve"> </v>
      </c>
      <c r="R136" s="9" t="str">
        <f t="shared" ca="1" si="55"/>
        <v xml:space="preserve"> </v>
      </c>
      <c r="S136" s="4" t="str">
        <f t="shared" ca="1" si="56"/>
        <v xml:space="preserve"> </v>
      </c>
      <c r="AB136">
        <f t="shared" si="57"/>
        <v>-0.27563735581699905</v>
      </c>
      <c r="AC136">
        <f t="shared" ca="1" si="46"/>
        <v>2.9217489200169186E-2</v>
      </c>
      <c r="AD136">
        <f t="shared" ca="1" si="47"/>
        <v>1.0158600375165392</v>
      </c>
      <c r="AF136">
        <f t="shared" ca="1" si="58"/>
        <v>1.6098039200370739E-2</v>
      </c>
      <c r="AG136">
        <f t="shared" ca="1" si="44"/>
        <v>9.6135841286605878E-2</v>
      </c>
      <c r="AH136">
        <f t="shared" ca="1" si="59"/>
        <v>-0.82172338692046731</v>
      </c>
      <c r="AI136">
        <f t="shared" ca="1" si="48"/>
        <v>-0.82172338692046731</v>
      </c>
      <c r="AJ136" s="4">
        <f t="shared" ca="1" si="60"/>
        <v>0.51740268246377541</v>
      </c>
      <c r="AK136">
        <f t="shared" ca="1" si="45"/>
        <v>-0.15365850803427483</v>
      </c>
      <c r="AL136">
        <f t="shared" ca="1" si="61"/>
        <v>-0.39760937829009929</v>
      </c>
      <c r="AM136">
        <f t="shared" ca="1" si="49"/>
        <v>-0.39760937829009929</v>
      </c>
      <c r="AN136" s="4" t="str">
        <f t="shared" ca="1" si="62"/>
        <v>ignore</v>
      </c>
    </row>
    <row r="137" spans="2:40" x14ac:dyDescent="0.25">
      <c r="B137">
        <v>107</v>
      </c>
      <c r="D137" s="9">
        <f t="shared" ca="1" si="40"/>
        <v>146.01400000000001</v>
      </c>
      <c r="F137" s="4">
        <f t="shared" ca="1" si="41"/>
        <v>4.2470820870992352</v>
      </c>
      <c r="H137" s="4">
        <f t="shared" ca="1" si="42"/>
        <v>2.2828886199952101</v>
      </c>
      <c r="J137" s="9">
        <f t="shared" ca="1" si="50"/>
        <v>0.50745472644724132</v>
      </c>
      <c r="L137" s="4">
        <f t="shared" ca="1" si="43"/>
        <v>519.90427506290075</v>
      </c>
      <c r="N137" t="str">
        <f t="shared" ca="1" si="51"/>
        <v xml:space="preserve"> </v>
      </c>
      <c r="O137" s="9" t="str">
        <f t="shared" ca="1" si="52"/>
        <v xml:space="preserve"> </v>
      </c>
      <c r="P137" s="4" t="str">
        <f t="shared" ca="1" si="53"/>
        <v>none</v>
      </c>
      <c r="Q137" s="4" t="str">
        <f t="shared" ca="1" si="54"/>
        <v xml:space="preserve"> </v>
      </c>
      <c r="R137" s="9" t="str">
        <f t="shared" ca="1" si="55"/>
        <v xml:space="preserve"> </v>
      </c>
      <c r="S137" s="4" t="str">
        <f t="shared" ca="1" si="56"/>
        <v xml:space="preserve"> </v>
      </c>
      <c r="AB137">
        <f t="shared" si="57"/>
        <v>-0.29237170472273666</v>
      </c>
      <c r="AC137">
        <f t="shared" ca="1" si="46"/>
        <v>3.0991325903021123E-2</v>
      </c>
      <c r="AD137">
        <f t="shared" ca="1" si="47"/>
        <v>1.0159668381226046</v>
      </c>
      <c r="AF137">
        <f t="shared" ca="1" si="58"/>
        <v>1.620644249647071E-2</v>
      </c>
      <c r="AG137">
        <f t="shared" ca="1" si="44"/>
        <v>9.4799551616443864E-2</v>
      </c>
      <c r="AH137">
        <f t="shared" ca="1" si="59"/>
        <v>-0.82917085401732704</v>
      </c>
      <c r="AI137">
        <f t="shared" ca="1" si="48"/>
        <v>-0.82917085401732704</v>
      </c>
      <c r="AJ137" s="4">
        <f t="shared" ca="1" si="60"/>
        <v>0.50745472644724132</v>
      </c>
      <c r="AK137">
        <f t="shared" ca="1" si="45"/>
        <v>-0.15580808996655318</v>
      </c>
      <c r="AL137">
        <f t="shared" ca="1" si="61"/>
        <v>-0.37774787387673603</v>
      </c>
      <c r="AM137">
        <f t="shared" ca="1" si="49"/>
        <v>-0.37774787387673603</v>
      </c>
      <c r="AN137" s="4" t="str">
        <f t="shared" ca="1" si="62"/>
        <v>ignore</v>
      </c>
    </row>
    <row r="138" spans="2:40" x14ac:dyDescent="0.25">
      <c r="B138">
        <v>108</v>
      </c>
      <c r="D138" s="9">
        <f t="shared" ca="1" si="40"/>
        <v>146.75700000000001</v>
      </c>
      <c r="F138" s="4">
        <f t="shared" ca="1" si="41"/>
        <v>4.1300604198108344</v>
      </c>
      <c r="H138" s="4">
        <f t="shared" ca="1" si="42"/>
        <v>2.3559727700804967</v>
      </c>
      <c r="J138" s="9">
        <f t="shared" ca="1" si="50"/>
        <v>0.49759665492325622</v>
      </c>
      <c r="L138" s="4">
        <f t="shared" ca="1" si="43"/>
        <v>520.02129673018908</v>
      </c>
      <c r="N138" t="str">
        <f t="shared" ca="1" si="51"/>
        <v xml:space="preserve"> </v>
      </c>
      <c r="O138" s="9" t="str">
        <f t="shared" ca="1" si="52"/>
        <v xml:space="preserve"> </v>
      </c>
      <c r="P138" s="4" t="str">
        <f t="shared" ca="1" si="53"/>
        <v>none</v>
      </c>
      <c r="Q138" s="4" t="str">
        <f t="shared" ca="1" si="54"/>
        <v xml:space="preserve"> </v>
      </c>
      <c r="R138" s="9" t="str">
        <f t="shared" ca="1" si="55"/>
        <v xml:space="preserve"> </v>
      </c>
      <c r="S138" s="4" t="str">
        <f t="shared" ca="1" si="56"/>
        <v xml:space="preserve"> </v>
      </c>
      <c r="AB138">
        <f t="shared" si="57"/>
        <v>-0.30901699437494734</v>
      </c>
      <c r="AC138">
        <f t="shared" ca="1" si="46"/>
        <v>3.2755722347783275E-2</v>
      </c>
      <c r="AD138">
        <f t="shared" ca="1" si="47"/>
        <v>1.0160793131879022</v>
      </c>
      <c r="AF138">
        <f t="shared" ca="1" si="58"/>
        <v>1.6320605404871149E-2</v>
      </c>
      <c r="AG138">
        <f t="shared" ca="1" si="44"/>
        <v>9.3493097707887329E-2</v>
      </c>
      <c r="AH138">
        <f t="shared" ca="1" si="59"/>
        <v>-0.83634853725632385</v>
      </c>
      <c r="AI138">
        <f t="shared" ca="1" si="48"/>
        <v>-0.83634853725632385</v>
      </c>
      <c r="AJ138" s="4">
        <f t="shared" ca="1" si="60"/>
        <v>0.49759665492325622</v>
      </c>
      <c r="AK138">
        <f t="shared" ca="1" si="45"/>
        <v>-0.15796783294290298</v>
      </c>
      <c r="AL138">
        <f t="shared" ca="1" si="61"/>
        <v>-0.35749370908904704</v>
      </c>
      <c r="AM138">
        <f t="shared" ca="1" si="49"/>
        <v>-0.35749370908904704</v>
      </c>
      <c r="AN138" s="4" t="str">
        <f t="shared" ca="1" si="62"/>
        <v>ignore</v>
      </c>
    </row>
    <row r="139" spans="2:40" x14ac:dyDescent="0.25">
      <c r="B139">
        <v>109</v>
      </c>
      <c r="D139" s="9">
        <f t="shared" ref="D139:D202" ca="1" si="63">IF(ISNUMBER(F139),IF(ABS(AI139-1)&lt;0.000001,0,IF(ABS(AI139+1)&lt;0.000001,180,ROUND(DEGREES(ACOS(AI139)),3)))," ")</f>
        <v>147.48599999999999</v>
      </c>
      <c r="F139" s="4">
        <f t="shared" ref="F139:F202" ca="1" si="64">IF(AG139&gt;0.0000001,$U$8*((1/SQRT(1-AG139*AG139))-1),"none")</f>
        <v>4.0173037314462485</v>
      </c>
      <c r="H139" s="4">
        <f t="shared" ref="H139:H202" ca="1" si="65">IF(ISNUMBER(F139),$Z$15*(1+AC139/AG139)/(1+$V$15*$Z$15*AI139)/AG139," ")</f>
        <v>2.431117438248291</v>
      </c>
      <c r="J139" s="9">
        <f t="shared" ca="1" si="50"/>
        <v>0.48783154864768447</v>
      </c>
      <c r="L139" s="4">
        <f t="shared" ref="L139:L202" ca="1" si="66">IF(ISNUMBER(F139),$E$5+$O$10-F139," ")</f>
        <v>520.13405341855366</v>
      </c>
      <c r="N139" t="str">
        <f t="shared" ca="1" si="51"/>
        <v xml:space="preserve"> </v>
      </c>
      <c r="O139" s="9" t="str">
        <f t="shared" ca="1" si="52"/>
        <v xml:space="preserve"> </v>
      </c>
      <c r="P139" s="4" t="str">
        <f t="shared" ca="1" si="53"/>
        <v>none</v>
      </c>
      <c r="Q139" s="4" t="str">
        <f t="shared" ca="1" si="54"/>
        <v xml:space="preserve"> </v>
      </c>
      <c r="R139" s="9" t="str">
        <f t="shared" ca="1" si="55"/>
        <v xml:space="preserve"> </v>
      </c>
      <c r="S139" s="4" t="str">
        <f t="shared" ca="1" si="56"/>
        <v xml:space="preserve"> </v>
      </c>
      <c r="AB139">
        <f t="shared" si="57"/>
        <v>-0.32556815445715664</v>
      </c>
      <c r="AC139">
        <f t="shared" ca="1" si="46"/>
        <v>3.4510141082206493E-2</v>
      </c>
      <c r="AD139">
        <f t="shared" ca="1" si="47"/>
        <v>1.016197325678891</v>
      </c>
      <c r="AF139">
        <f t="shared" ca="1" si="58"/>
        <v>1.644038883565363E-2</v>
      </c>
      <c r="AG139">
        <f t="shared" ref="AG139:AG202" ca="1" si="67">IF(ISNUMBER(SQRT(AF139)),(-AC139+SQRT(AF139))/AD139,-100)</f>
        <v>9.2216281463808322E-2</v>
      </c>
      <c r="AH139">
        <f t="shared" ca="1" si="59"/>
        <v>-0.84326462220804843</v>
      </c>
      <c r="AI139">
        <f t="shared" ca="1" si="48"/>
        <v>-0.84326462220804843</v>
      </c>
      <c r="AJ139" s="4">
        <f t="shared" ca="1" si="60"/>
        <v>0.48783154864768447</v>
      </c>
      <c r="AK139">
        <f t="shared" ref="AK139:AK202" ca="1" si="68">IF(ISNUMBER(SQRT(AF139)),(-AC139-SQRT(AF139))/AD139,-100)</f>
        <v>-0.16013643872096561</v>
      </c>
      <c r="AL139">
        <f t="shared" ca="1" si="61"/>
        <v>-0.33685418893308916</v>
      </c>
      <c r="AM139">
        <f t="shared" ca="1" si="49"/>
        <v>-0.33685418893308916</v>
      </c>
      <c r="AN139" s="4" t="str">
        <f t="shared" ca="1" si="62"/>
        <v>ignore</v>
      </c>
    </row>
    <row r="140" spans="2:40" x14ac:dyDescent="0.25">
      <c r="B140">
        <v>110</v>
      </c>
      <c r="D140" s="9">
        <f t="shared" ca="1" si="63"/>
        <v>148.20400000000001</v>
      </c>
      <c r="F140" s="4">
        <f t="shared" ca="1" si="64"/>
        <v>3.9086799060878046</v>
      </c>
      <c r="H140" s="4">
        <f t="shared" ca="1" si="65"/>
        <v>2.5083245555647595</v>
      </c>
      <c r="J140" s="9">
        <f t="shared" ca="1" si="50"/>
        <v>0.47816208403185684</v>
      </c>
      <c r="L140" s="4">
        <f t="shared" ca="1" si="66"/>
        <v>520.24267724391211</v>
      </c>
      <c r="N140" t="str">
        <f t="shared" ca="1" si="51"/>
        <v xml:space="preserve"> </v>
      </c>
      <c r="O140" s="9" t="str">
        <f t="shared" ca="1" si="52"/>
        <v xml:space="preserve"> </v>
      </c>
      <c r="P140" s="4" t="str">
        <f t="shared" ca="1" si="53"/>
        <v>none</v>
      </c>
      <c r="Q140" s="4" t="str">
        <f t="shared" ca="1" si="54"/>
        <v xml:space="preserve"> </v>
      </c>
      <c r="R140" s="9" t="str">
        <f t="shared" ca="1" si="55"/>
        <v xml:space="preserve"> </v>
      </c>
      <c r="S140" s="4" t="str">
        <f t="shared" ca="1" si="56"/>
        <v xml:space="preserve"> </v>
      </c>
      <c r="AB140">
        <f t="shared" si="57"/>
        <v>-0.34202014332566871</v>
      </c>
      <c r="AC140">
        <f t="shared" ca="1" si="46"/>
        <v>3.625404769334882E-2</v>
      </c>
      <c r="AD140">
        <f t="shared" ca="1" si="47"/>
        <v>1.0163207318155287</v>
      </c>
      <c r="AF140">
        <f t="shared" ca="1" si="58"/>
        <v>1.6565646851158963E-2</v>
      </c>
      <c r="AG140">
        <f t="shared" ca="1" si="67"/>
        <v>9.0968875830491749E-2</v>
      </c>
      <c r="AH140">
        <f t="shared" ca="1" si="59"/>
        <v>-0.84992721238212332</v>
      </c>
      <c r="AI140">
        <f t="shared" ca="1" si="48"/>
        <v>-0.84992721238212332</v>
      </c>
      <c r="AJ140" s="4">
        <f t="shared" ca="1" si="60"/>
        <v>0.47816208403185684</v>
      </c>
      <c r="AK140">
        <f t="shared" ca="1" si="68"/>
        <v>-0.16231258959806497</v>
      </c>
      <c r="AL140">
        <f t="shared" ca="1" si="61"/>
        <v>-0.31583747827697567</v>
      </c>
      <c r="AM140">
        <f t="shared" ca="1" si="49"/>
        <v>-0.31583747827697567</v>
      </c>
      <c r="AN140" s="4" t="str">
        <f t="shared" ca="1" si="62"/>
        <v>ignore</v>
      </c>
    </row>
    <row r="141" spans="2:40" x14ac:dyDescent="0.25">
      <c r="B141">
        <v>111</v>
      </c>
      <c r="D141" s="9">
        <f t="shared" ca="1" si="63"/>
        <v>148.90899999999999</v>
      </c>
      <c r="F141" s="4">
        <f t="shared" ca="1" si="64"/>
        <v>3.8040584442566518</v>
      </c>
      <c r="H141" s="4">
        <f t="shared" ca="1" si="65"/>
        <v>2.5875918469983312</v>
      </c>
      <c r="J141" s="9">
        <f t="shared" ca="1" si="50"/>
        <v>0.46859055265950267</v>
      </c>
      <c r="L141" s="4">
        <f t="shared" ca="1" si="66"/>
        <v>520.34729870574336</v>
      </c>
      <c r="N141" t="str">
        <f t="shared" ca="1" si="51"/>
        <v xml:space="preserve"> </v>
      </c>
      <c r="O141" s="9" t="str">
        <f t="shared" ca="1" si="52"/>
        <v xml:space="preserve"> </v>
      </c>
      <c r="P141" s="4" t="str">
        <f t="shared" ca="1" si="53"/>
        <v>none</v>
      </c>
      <c r="Q141" s="4" t="str">
        <f t="shared" ca="1" si="54"/>
        <v xml:space="preserve"> </v>
      </c>
      <c r="R141" s="9" t="str">
        <f t="shared" ca="1" si="55"/>
        <v xml:space="preserve"> </v>
      </c>
      <c r="S141" s="4" t="str">
        <f t="shared" ca="1" si="56"/>
        <v xml:space="preserve"> </v>
      </c>
      <c r="AB141">
        <f t="shared" si="57"/>
        <v>-0.35836794954530027</v>
      </c>
      <c r="AC141">
        <f t="shared" ca="1" si="46"/>
        <v>3.7986910970362907E-2</v>
      </c>
      <c r="AD141">
        <f t="shared" ca="1" si="47"/>
        <v>1.0164493812464475</v>
      </c>
      <c r="AF141">
        <f t="shared" ca="1" si="58"/>
        <v>1.6696226843789776E-2</v>
      </c>
      <c r="AG141">
        <f t="shared" ca="1" si="67"/>
        <v>8.9750626978192596E-2</v>
      </c>
      <c r="AH141">
        <f t="shared" ca="1" si="59"/>
        <v>-0.85634431214172957</v>
      </c>
      <c r="AI141">
        <f t="shared" ca="1" si="48"/>
        <v>-0.85634431214172957</v>
      </c>
      <c r="AJ141" s="4">
        <f t="shared" ca="1" si="60"/>
        <v>0.46859055265950267</v>
      </c>
      <c r="AK141">
        <f t="shared" ca="1" si="68"/>
        <v>-0.16449495103647571</v>
      </c>
      <c r="AL141">
        <f t="shared" ca="1" si="61"/>
        <v>-0.29445260128540574</v>
      </c>
      <c r="AM141">
        <f t="shared" ca="1" si="49"/>
        <v>-0.29445260128540574</v>
      </c>
      <c r="AN141" s="4" t="str">
        <f t="shared" ca="1" si="62"/>
        <v>ignore</v>
      </c>
    </row>
    <row r="142" spans="2:40" x14ac:dyDescent="0.25">
      <c r="B142">
        <v>112</v>
      </c>
      <c r="D142" s="9">
        <f t="shared" ca="1" si="63"/>
        <v>149.601</v>
      </c>
      <c r="F142" s="4">
        <f t="shared" ca="1" si="64"/>
        <v>3.7033107141799655</v>
      </c>
      <c r="H142" s="4">
        <f t="shared" ca="1" si="65"/>
        <v>2.6689126639975509</v>
      </c>
      <c r="J142" s="9">
        <f t="shared" ca="1" si="50"/>
        <v>0.45911888099973758</v>
      </c>
      <c r="L142" s="4">
        <f t="shared" ca="1" si="66"/>
        <v>520.44804643581995</v>
      </c>
      <c r="N142" t="str">
        <f t="shared" ca="1" si="51"/>
        <v xml:space="preserve"> </v>
      </c>
      <c r="O142" s="9" t="str">
        <f t="shared" ca="1" si="52"/>
        <v xml:space="preserve"> </v>
      </c>
      <c r="P142" s="4" t="str">
        <f t="shared" ca="1" si="53"/>
        <v>none</v>
      </c>
      <c r="Q142" s="4" t="str">
        <f t="shared" ca="1" si="54"/>
        <v xml:space="preserve"> </v>
      </c>
      <c r="R142" s="9" t="str">
        <f t="shared" ca="1" si="55"/>
        <v xml:space="preserve"> </v>
      </c>
      <c r="S142" s="4" t="str">
        <f t="shared" ca="1" si="56"/>
        <v xml:space="preserve"> </v>
      </c>
      <c r="AB142">
        <f t="shared" si="57"/>
        <v>-0.37460659341591207</v>
      </c>
      <c r="AC142">
        <f t="shared" ca="1" si="46"/>
        <v>3.9708203066307964E-2</v>
      </c>
      <c r="AD142">
        <f t="shared" ca="1" si="47"/>
        <v>1.0165831172321325</v>
      </c>
      <c r="AF142">
        <f t="shared" ca="1" si="58"/>
        <v>1.6831969721939354E-2</v>
      </c>
      <c r="AG142">
        <f t="shared" ca="1" si="67"/>
        <v>8.8561256468143112E-2</v>
      </c>
      <c r="AH142">
        <f t="shared" ca="1" si="59"/>
        <v>-0.86252381129170674</v>
      </c>
      <c r="AI142">
        <f t="shared" ca="1" si="48"/>
        <v>-0.86252381129170674</v>
      </c>
      <c r="AJ142" s="4">
        <f t="shared" ca="1" si="60"/>
        <v>0.45911888099973758</v>
      </c>
      <c r="AK142">
        <f t="shared" ca="1" si="68"/>
        <v>-0.16668217426269027</v>
      </c>
      <c r="AL142">
        <f t="shared" ca="1" si="61"/>
        <v>-0.27270943829596994</v>
      </c>
      <c r="AM142">
        <f t="shared" ca="1" si="49"/>
        <v>-0.27270943829596994</v>
      </c>
      <c r="AN142" s="4" t="str">
        <f t="shared" ca="1" si="62"/>
        <v>ignore</v>
      </c>
    </row>
    <row r="143" spans="2:40" x14ac:dyDescent="0.25">
      <c r="B143">
        <v>113</v>
      </c>
      <c r="D143" s="9">
        <f t="shared" ca="1" si="63"/>
        <v>150.28200000000001</v>
      </c>
      <c r="F143" s="4">
        <f t="shared" ca="1" si="64"/>
        <v>3.6063101764376109</v>
      </c>
      <c r="H143" s="4">
        <f t="shared" ca="1" si="65"/>
        <v>2.752275827952781</v>
      </c>
      <c r="J143" s="9">
        <f t="shared" ca="1" si="50"/>
        <v>0.4497486501800671</v>
      </c>
      <c r="L143" s="4">
        <f t="shared" ca="1" si="66"/>
        <v>520.54504697356231</v>
      </c>
      <c r="N143" t="str">
        <f t="shared" ca="1" si="51"/>
        <v xml:space="preserve"> </v>
      </c>
      <c r="O143" s="9" t="str">
        <f t="shared" ca="1" si="52"/>
        <v xml:space="preserve"> </v>
      </c>
      <c r="P143" s="4" t="str">
        <f t="shared" ca="1" si="53"/>
        <v>none</v>
      </c>
      <c r="Q143" s="4" t="str">
        <f t="shared" ca="1" si="54"/>
        <v xml:space="preserve"> </v>
      </c>
      <c r="R143" s="9" t="str">
        <f t="shared" ca="1" si="55"/>
        <v xml:space="preserve"> </v>
      </c>
      <c r="S143" s="4" t="str">
        <f t="shared" ca="1" si="56"/>
        <v xml:space="preserve"> </v>
      </c>
      <c r="AB143">
        <f t="shared" si="57"/>
        <v>-0.39073112848927377</v>
      </c>
      <c r="AC143">
        <f t="shared" ca="1" si="46"/>
        <v>4.141739965893701E-2</v>
      </c>
      <c r="AD143">
        <f t="shared" ca="1" si="47"/>
        <v>1.0167217768358854</v>
      </c>
      <c r="AF143">
        <f t="shared" ca="1" si="58"/>
        <v>1.6972710103820253E-2</v>
      </c>
      <c r="AG143">
        <f t="shared" ca="1" si="67"/>
        <v>8.7400463393418296E-2</v>
      </c>
      <c r="AH143">
        <f t="shared" ca="1" si="59"/>
        <v>-0.86847347129962937</v>
      </c>
      <c r="AI143">
        <f t="shared" ca="1" si="48"/>
        <v>-0.86847347129962937</v>
      </c>
      <c r="AJ143" s="4">
        <f t="shared" ca="1" si="60"/>
        <v>0.4497486501800671</v>
      </c>
      <c r="AK143">
        <f t="shared" ca="1" si="68"/>
        <v>-0.16887289882768444</v>
      </c>
      <c r="AL143">
        <f t="shared" ca="1" si="61"/>
        <v>-0.25061872018996462</v>
      </c>
      <c r="AM143">
        <f t="shared" ca="1" si="49"/>
        <v>-0.25061872018996462</v>
      </c>
      <c r="AN143" s="4" t="str">
        <f t="shared" ca="1" si="62"/>
        <v>ignore</v>
      </c>
    </row>
    <row r="144" spans="2:40" x14ac:dyDescent="0.25">
      <c r="B144">
        <v>114</v>
      </c>
      <c r="D144" s="9">
        <f t="shared" ca="1" si="63"/>
        <v>150.95099999999999</v>
      </c>
      <c r="F144" s="4">
        <f t="shared" ca="1" si="64"/>
        <v>3.5129325828120801</v>
      </c>
      <c r="H144" s="4">
        <f t="shared" ca="1" si="65"/>
        <v>2.8376654854629568</v>
      </c>
      <c r="J144" s="9">
        <f t="shared" ca="1" si="50"/>
        <v>0.44048111569343817</v>
      </c>
      <c r="L144" s="4">
        <f t="shared" ca="1" si="66"/>
        <v>520.63842456718794</v>
      </c>
      <c r="N144" t="str">
        <f t="shared" ca="1" si="51"/>
        <v xml:space="preserve"> </v>
      </c>
      <c r="O144" s="9" t="str">
        <f t="shared" ca="1" si="52"/>
        <v xml:space="preserve"> </v>
      </c>
      <c r="P144" s="4" t="str">
        <f t="shared" ca="1" si="53"/>
        <v>none</v>
      </c>
      <c r="Q144" s="4" t="str">
        <f t="shared" ca="1" si="54"/>
        <v xml:space="preserve"> </v>
      </c>
      <c r="R144" s="9" t="str">
        <f t="shared" ca="1" si="55"/>
        <v xml:space="preserve"> </v>
      </c>
      <c r="S144" s="4" t="str">
        <f t="shared" ca="1" si="56"/>
        <v xml:space="preserve"> </v>
      </c>
      <c r="AB144">
        <f t="shared" si="57"/>
        <v>-0.40673664307580026</v>
      </c>
      <c r="AC144">
        <f t="shared" ca="1" si="46"/>
        <v>4.3113980110410587E-2</v>
      </c>
      <c r="AD144">
        <f t="shared" ca="1" si="47"/>
        <v>1.0168651911223381</v>
      </c>
      <c r="AF144">
        <f t="shared" ca="1" si="58"/>
        <v>1.711827651895655E-2</v>
      </c>
      <c r="AG144">
        <f t="shared" ca="1" si="67"/>
        <v>8.6267926482233123E-2</v>
      </c>
      <c r="AH144">
        <f t="shared" ca="1" si="59"/>
        <v>-0.87420091309902737</v>
      </c>
      <c r="AI144">
        <f t="shared" ca="1" si="48"/>
        <v>-0.87420091309902737</v>
      </c>
      <c r="AJ144" s="4">
        <f t="shared" ca="1" si="60"/>
        <v>0.44048111569343817</v>
      </c>
      <c r="AK144">
        <f t="shared" ca="1" si="68"/>
        <v>-0.17106575511638014</v>
      </c>
      <c r="AL144">
        <f t="shared" ca="1" si="61"/>
        <v>-0.228192020321554</v>
      </c>
      <c r="AM144">
        <f t="shared" ca="1" si="49"/>
        <v>-0.228192020321554</v>
      </c>
      <c r="AN144" s="4" t="str">
        <f t="shared" ca="1" si="62"/>
        <v>ignore</v>
      </c>
    </row>
    <row r="145" spans="2:40" x14ac:dyDescent="0.25">
      <c r="B145">
        <v>115</v>
      </c>
      <c r="D145" s="9">
        <f t="shared" ca="1" si="63"/>
        <v>151.608</v>
      </c>
      <c r="F145" s="4">
        <f t="shared" ca="1" si="64"/>
        <v>3.4230561503155874</v>
      </c>
      <c r="H145" s="4">
        <f t="shared" ca="1" si="65"/>
        <v>2.9250609762682127</v>
      </c>
      <c r="J145" s="9">
        <f t="shared" ca="1" si="50"/>
        <v>0.43131722692499774</v>
      </c>
      <c r="L145" s="4">
        <f t="shared" ca="1" si="66"/>
        <v>520.72830099968439</v>
      </c>
      <c r="N145" t="str">
        <f t="shared" ca="1" si="51"/>
        <v xml:space="preserve"> </v>
      </c>
      <c r="O145" s="9" t="str">
        <f t="shared" ca="1" si="52"/>
        <v xml:space="preserve"> </v>
      </c>
      <c r="P145" s="4" t="str">
        <f t="shared" ca="1" si="53"/>
        <v>none</v>
      </c>
      <c r="Q145" s="4" t="str">
        <f t="shared" ca="1" si="54"/>
        <v xml:space="preserve"> </v>
      </c>
      <c r="R145" s="9" t="str">
        <f t="shared" ca="1" si="55"/>
        <v xml:space="preserve"> </v>
      </c>
      <c r="S145" s="4" t="str">
        <f t="shared" ca="1" si="56"/>
        <v xml:space="preserve"> </v>
      </c>
      <c r="AB145">
        <f t="shared" si="57"/>
        <v>-0.42261826174069933</v>
      </c>
      <c r="AC145">
        <f t="shared" ca="1" si="46"/>
        <v>4.4797427625888009E-2</v>
      </c>
      <c r="AD145">
        <f t="shared" ca="1" si="47"/>
        <v>1.0170131853632738</v>
      </c>
      <c r="AF145">
        <f t="shared" ca="1" si="58"/>
        <v>1.7268491617094185E-2</v>
      </c>
      <c r="AG145">
        <f t="shared" ca="1" si="67"/>
        <v>8.5163306153454535E-2</v>
      </c>
      <c r="AH145">
        <f t="shared" ca="1" si="59"/>
        <v>-0.87971360641522078</v>
      </c>
      <c r="AI145">
        <f t="shared" ca="1" si="48"/>
        <v>-0.87971360641522078</v>
      </c>
      <c r="AJ145" s="4">
        <f t="shared" ca="1" si="60"/>
        <v>0.43131722692499774</v>
      </c>
      <c r="AK145">
        <f t="shared" ca="1" si="68"/>
        <v>-0.17325936679574899</v>
      </c>
      <c r="AL145">
        <f t="shared" ca="1" si="61"/>
        <v>-0.20544174407876561</v>
      </c>
      <c r="AM145">
        <f t="shared" ca="1" si="49"/>
        <v>-0.20544174407876561</v>
      </c>
      <c r="AN145" s="4" t="str">
        <f t="shared" ca="1" si="62"/>
        <v>ignore</v>
      </c>
    </row>
    <row r="146" spans="2:40" x14ac:dyDescent="0.25">
      <c r="B146">
        <v>116</v>
      </c>
      <c r="D146" s="9">
        <f t="shared" ca="1" si="63"/>
        <v>152.25399999999999</v>
      </c>
      <c r="F146" s="4">
        <f t="shared" ca="1" si="64"/>
        <v>3.3365617114812056</v>
      </c>
      <c r="H146" s="4">
        <f t="shared" ca="1" si="65"/>
        <v>3.0144367146448374</v>
      </c>
      <c r="J146" s="9">
        <f t="shared" ca="1" si="50"/>
        <v>0.42225764639535379</v>
      </c>
      <c r="L146" s="4">
        <f t="shared" ca="1" si="66"/>
        <v>520.81479543851879</v>
      </c>
      <c r="N146" t="str">
        <f t="shared" ca="1" si="51"/>
        <v xml:space="preserve"> </v>
      </c>
      <c r="O146" s="9" t="str">
        <f t="shared" ca="1" si="52"/>
        <v xml:space="preserve"> </v>
      </c>
      <c r="P146" s="4" t="str">
        <f t="shared" ca="1" si="53"/>
        <v>none</v>
      </c>
      <c r="Q146" s="4" t="str">
        <f t="shared" ca="1" si="54"/>
        <v xml:space="preserve"> </v>
      </c>
      <c r="R146" s="9" t="str">
        <f t="shared" ca="1" si="55"/>
        <v xml:space="preserve"> </v>
      </c>
      <c r="S146" s="4" t="str">
        <f t="shared" ca="1" si="56"/>
        <v xml:space="preserve"> </v>
      </c>
      <c r="AB146">
        <f t="shared" si="57"/>
        <v>-0.43837114678907751</v>
      </c>
      <c r="AC146">
        <f t="shared" ca="1" si="46"/>
        <v>4.6467229410948205E-2</v>
      </c>
      <c r="AD146">
        <f t="shared" ca="1" si="47"/>
        <v>1.017165579250507</v>
      </c>
      <c r="AF146">
        <f t="shared" ca="1" si="58"/>
        <v>1.7423172384274949E-2</v>
      </c>
      <c r="AG146">
        <f t="shared" ca="1" si="67"/>
        <v>8.4086246515338831E-2</v>
      </c>
      <c r="AH146">
        <f t="shared" ca="1" si="59"/>
        <v>-0.88501886054698342</v>
      </c>
      <c r="AI146">
        <f t="shared" ca="1" si="48"/>
        <v>-0.88501886054698342</v>
      </c>
      <c r="AJ146" s="4">
        <f t="shared" ca="1" si="60"/>
        <v>0.42225764639535379</v>
      </c>
      <c r="AK146">
        <f t="shared" ca="1" si="68"/>
        <v>-0.17545235319226224</v>
      </c>
      <c r="AL146">
        <f t="shared" ca="1" si="61"/>
        <v>-0.18238111615800637</v>
      </c>
      <c r="AM146">
        <f t="shared" ca="1" si="49"/>
        <v>-0.18238111615800637</v>
      </c>
      <c r="AN146" s="4" t="str">
        <f t="shared" ca="1" si="62"/>
        <v>ignore</v>
      </c>
    </row>
    <row r="147" spans="2:40" x14ac:dyDescent="0.25">
      <c r="B147">
        <v>117</v>
      </c>
      <c r="D147" s="9">
        <f t="shared" ca="1" si="63"/>
        <v>152.88900000000001</v>
      </c>
      <c r="F147" s="4">
        <f t="shared" ca="1" si="64"/>
        <v>3.2533328421030974</v>
      </c>
      <c r="H147" s="4">
        <f t="shared" ca="1" si="65"/>
        <v>3.105762084991174</v>
      </c>
      <c r="J147" s="9">
        <f t="shared" ca="1" si="50"/>
        <v>0.41330276862887516</v>
      </c>
      <c r="L147" s="4">
        <f t="shared" ca="1" si="66"/>
        <v>520.89802430789689</v>
      </c>
      <c r="N147" t="str">
        <f t="shared" ca="1" si="51"/>
        <v xml:space="preserve"> </v>
      </c>
      <c r="O147" s="9" t="str">
        <f t="shared" ca="1" si="52"/>
        <v xml:space="preserve"> </v>
      </c>
      <c r="P147" s="4" t="str">
        <f t="shared" ca="1" si="53"/>
        <v>none</v>
      </c>
      <c r="Q147" s="4" t="str">
        <f t="shared" ca="1" si="54"/>
        <v xml:space="preserve"> </v>
      </c>
      <c r="R147" s="9" t="str">
        <f t="shared" ca="1" si="55"/>
        <v xml:space="preserve"> </v>
      </c>
      <c r="S147" s="4" t="str">
        <f t="shared" ca="1" si="56"/>
        <v xml:space="preserve"> </v>
      </c>
      <c r="AB147">
        <f t="shared" si="57"/>
        <v>-0.45399049973954669</v>
      </c>
      <c r="AC147">
        <f t="shared" ca="1" si="46"/>
        <v>4.8122876827791622E-2</v>
      </c>
      <c r="AD147">
        <f t="shared" ca="1" si="47"/>
        <v>1.01732218711556</v>
      </c>
      <c r="AF147">
        <f t="shared" ca="1" si="58"/>
        <v>1.7582130365810765E-2</v>
      </c>
      <c r="AG147">
        <f t="shared" ca="1" si="67"/>
        <v>8.3036377299735065E-2</v>
      </c>
      <c r="AH147">
        <f t="shared" ca="1" si="59"/>
        <v>-0.89012381653144734</v>
      </c>
      <c r="AI147">
        <f t="shared" ca="1" si="48"/>
        <v>-0.89012381653144734</v>
      </c>
      <c r="AJ147" s="4">
        <f t="shared" ca="1" si="60"/>
        <v>0.41330276862887516</v>
      </c>
      <c r="AK147">
        <f t="shared" ca="1" si="68"/>
        <v>-0.17764333159065773</v>
      </c>
      <c r="AL147">
        <f t="shared" ca="1" si="61"/>
        <v>-0.15902416564058966</v>
      </c>
      <c r="AM147">
        <f t="shared" ca="1" si="49"/>
        <v>-0.15902416564058966</v>
      </c>
      <c r="AN147" s="4" t="str">
        <f t="shared" ca="1" si="62"/>
        <v>ignore</v>
      </c>
    </row>
    <row r="148" spans="2:40" x14ac:dyDescent="0.25">
      <c r="B148">
        <v>118</v>
      </c>
      <c r="D148" s="9">
        <f t="shared" ca="1" si="63"/>
        <v>153.51300000000001</v>
      </c>
      <c r="F148" s="4">
        <f t="shared" ca="1" si="64"/>
        <v>3.1732559676801091</v>
      </c>
      <c r="H148" s="4">
        <f t="shared" ca="1" si="65"/>
        <v>3.1990013522627754</v>
      </c>
      <c r="J148" s="9">
        <f t="shared" ca="1" si="50"/>
        <v>0.40445273856680553</v>
      </c>
      <c r="L148" s="4">
        <f t="shared" ca="1" si="66"/>
        <v>520.97810118231985</v>
      </c>
      <c r="N148" t="str">
        <f t="shared" ca="1" si="51"/>
        <v xml:space="preserve"> </v>
      </c>
      <c r="O148" s="9" t="str">
        <f t="shared" ca="1" si="52"/>
        <v xml:space="preserve"> </v>
      </c>
      <c r="P148" s="4" t="str">
        <f t="shared" ca="1" si="53"/>
        <v>none</v>
      </c>
      <c r="Q148" s="4" t="str">
        <f t="shared" ca="1" si="54"/>
        <v xml:space="preserve"> </v>
      </c>
      <c r="R148" s="9" t="str">
        <f t="shared" ca="1" si="55"/>
        <v xml:space="preserve"> </v>
      </c>
      <c r="S148" s="4" t="str">
        <f t="shared" ca="1" si="56"/>
        <v xml:space="preserve"> </v>
      </c>
      <c r="AB148">
        <f t="shared" si="57"/>
        <v>-0.46947156278589092</v>
      </c>
      <c r="AC148">
        <f t="shared" ca="1" si="46"/>
        <v>4.9763865550176561E-2</v>
      </c>
      <c r="AD148">
        <f t="shared" ca="1" si="47"/>
        <v>1.0174828181558733</v>
      </c>
      <c r="AF148">
        <f t="shared" ca="1" si="58"/>
        <v>1.7745171895886744E-2</v>
      </c>
      <c r="AG148">
        <f t="shared" ca="1" si="67"/>
        <v>8.2013315725199556E-2</v>
      </c>
      <c r="AH148">
        <f t="shared" ca="1" si="59"/>
        <v>-0.89503544061521667</v>
      </c>
      <c r="AI148">
        <f t="shared" ca="1" si="48"/>
        <v>-0.89503544061521667</v>
      </c>
      <c r="AJ148" s="4">
        <f t="shared" ca="1" si="60"/>
        <v>0.40445273856680553</v>
      </c>
      <c r="AK148">
        <f t="shared" ca="1" si="68"/>
        <v>-0.17983091944723703</v>
      </c>
      <c r="AL148">
        <f t="shared" ca="1" si="61"/>
        <v>-0.13538570896521609</v>
      </c>
      <c r="AM148">
        <f t="shared" ca="1" si="49"/>
        <v>-0.13538570896521609</v>
      </c>
      <c r="AN148" s="4" t="str">
        <f t="shared" ca="1" si="62"/>
        <v>ignore</v>
      </c>
    </row>
    <row r="149" spans="2:40" x14ac:dyDescent="0.25">
      <c r="B149">
        <v>119</v>
      </c>
      <c r="D149" s="9">
        <f t="shared" ca="1" si="63"/>
        <v>154.12700000000001</v>
      </c>
      <c r="F149" s="4">
        <f t="shared" ca="1" si="64"/>
        <v>3.0962204498718084</v>
      </c>
      <c r="H149" s="4">
        <f t="shared" ca="1" si="65"/>
        <v>3.294113587842677</v>
      </c>
      <c r="J149" s="9">
        <f t="shared" ca="1" si="50"/>
        <v>0.39570746945637092</v>
      </c>
      <c r="L149" s="4">
        <f t="shared" ca="1" si="66"/>
        <v>521.05513670012817</v>
      </c>
      <c r="N149" t="str">
        <f t="shared" ca="1" si="51"/>
        <v xml:space="preserve"> </v>
      </c>
      <c r="O149" s="9" t="str">
        <f t="shared" ca="1" si="52"/>
        <v xml:space="preserve"> </v>
      </c>
      <c r="P149" s="4" t="str">
        <f t="shared" ca="1" si="53"/>
        <v>none</v>
      </c>
      <c r="Q149" s="4" t="str">
        <f t="shared" ca="1" si="54"/>
        <v xml:space="preserve"> </v>
      </c>
      <c r="R149" s="9" t="str">
        <f t="shared" ca="1" si="55"/>
        <v xml:space="preserve"> </v>
      </c>
      <c r="S149" s="4" t="str">
        <f t="shared" ca="1" si="56"/>
        <v xml:space="preserve"> </v>
      </c>
      <c r="AB149">
        <f t="shared" si="57"/>
        <v>-0.484809620246337</v>
      </c>
      <c r="AC149">
        <f t="shared" ca="1" si="46"/>
        <v>5.1389695717041481E-2</v>
      </c>
      <c r="AD149">
        <f t="shared" ca="1" si="47"/>
        <v>1.0176472766672673</v>
      </c>
      <c r="AF149">
        <f t="shared" ca="1" si="58"/>
        <v>1.7912098333513097E-2</v>
      </c>
      <c r="AG149">
        <f t="shared" ca="1" si="67"/>
        <v>8.1016668283639029E-2</v>
      </c>
      <c r="AH149">
        <f t="shared" ca="1" si="59"/>
        <v>-0.89976051895150078</v>
      </c>
      <c r="AI149">
        <f t="shared" ca="1" si="48"/>
        <v>-0.89976051895150078</v>
      </c>
      <c r="AJ149" s="4">
        <f t="shared" ca="1" si="60"/>
        <v>0.39570746945637092</v>
      </c>
      <c r="AK149">
        <f t="shared" ca="1" si="68"/>
        <v>-0.18201373651211128</v>
      </c>
      <c r="AL149">
        <f t="shared" ca="1" si="61"/>
        <v>-0.11148133089458039</v>
      </c>
      <c r="AM149">
        <f t="shared" ca="1" si="49"/>
        <v>-0.11148133089458039</v>
      </c>
      <c r="AN149" s="4" t="str">
        <f t="shared" ca="1" si="62"/>
        <v>ignore</v>
      </c>
    </row>
    <row r="150" spans="2:40" x14ac:dyDescent="0.25">
      <c r="B150">
        <v>120</v>
      </c>
      <c r="D150" s="9">
        <f t="shared" ca="1" si="63"/>
        <v>154.72999999999999</v>
      </c>
      <c r="F150" s="4">
        <f t="shared" ca="1" si="64"/>
        <v>3.0221186543042036</v>
      </c>
      <c r="H150" s="4">
        <f t="shared" ca="1" si="65"/>
        <v>3.3910526113588828</v>
      </c>
      <c r="J150" s="9">
        <f t="shared" ca="1" si="50"/>
        <v>0.3870666601576096</v>
      </c>
      <c r="L150" s="4">
        <f t="shared" ca="1" si="66"/>
        <v>521.12923849569574</v>
      </c>
      <c r="N150" t="str">
        <f t="shared" ca="1" si="51"/>
        <v xml:space="preserve"> </v>
      </c>
      <c r="O150" s="9" t="str">
        <f t="shared" ca="1" si="52"/>
        <v xml:space="preserve"> </v>
      </c>
      <c r="P150" s="4" t="str">
        <f t="shared" ca="1" si="53"/>
        <v>none</v>
      </c>
      <c r="Q150" s="4" t="str">
        <f t="shared" ca="1" si="54"/>
        <v xml:space="preserve"> </v>
      </c>
      <c r="R150" s="9" t="str">
        <f t="shared" ca="1" si="55"/>
        <v xml:space="preserve"> </v>
      </c>
      <c r="S150" s="4" t="str">
        <f t="shared" ca="1" si="56"/>
        <v xml:space="preserve"> </v>
      </c>
      <c r="AB150">
        <f t="shared" si="57"/>
        <v>-0.49999999999999978</v>
      </c>
      <c r="AC150">
        <f t="shared" ca="1" si="46"/>
        <v>5.2999872084767835E-2</v>
      </c>
      <c r="AD150">
        <f t="shared" ca="1" si="47"/>
        <v>1.0178153622823789</v>
      </c>
      <c r="AF150">
        <f t="shared" ca="1" si="58"/>
        <v>1.8082706304538631E-2</v>
      </c>
      <c r="AG150">
        <f t="shared" ca="1" si="67"/>
        <v>8.004603244621819E-2</v>
      </c>
      <c r="AH150">
        <f t="shared" ca="1" si="59"/>
        <v>-0.90430565344111746</v>
      </c>
      <c r="AI150">
        <f t="shared" ca="1" si="48"/>
        <v>-0.90430565344111746</v>
      </c>
      <c r="AJ150" s="4">
        <f t="shared" ca="1" si="60"/>
        <v>0.3870666601576096</v>
      </c>
      <c r="AK150">
        <f t="shared" ca="1" si="68"/>
        <v>-0.18419040685597238</v>
      </c>
      <c r="AL150">
        <f t="shared" ca="1" si="61"/>
        <v>-8.7327363577299172E-2</v>
      </c>
      <c r="AM150">
        <f t="shared" ca="1" si="49"/>
        <v>-8.7327363577299172E-2</v>
      </c>
      <c r="AN150" s="4" t="str">
        <f t="shared" ca="1" si="62"/>
        <v>ignore</v>
      </c>
    </row>
    <row r="151" spans="2:40" x14ac:dyDescent="0.25">
      <c r="B151">
        <v>121</v>
      </c>
      <c r="D151" s="9">
        <f t="shared" ca="1" si="63"/>
        <v>155.32300000000001</v>
      </c>
      <c r="F151" s="4">
        <f t="shared" ca="1" si="64"/>
        <v>2.9508460010815374</v>
      </c>
      <c r="H151" s="4">
        <f t="shared" ca="1" si="65"/>
        <v>3.4897669488865533</v>
      </c>
      <c r="J151" s="9">
        <f t="shared" ca="1" si="50"/>
        <v>0.37852981182026657</v>
      </c>
      <c r="L151" s="4">
        <f t="shared" ca="1" si="66"/>
        <v>521.20051114891839</v>
      </c>
      <c r="N151" t="str">
        <f t="shared" ca="1" si="51"/>
        <v xml:space="preserve"> </v>
      </c>
      <c r="O151" s="9" t="str">
        <f t="shared" ca="1" si="52"/>
        <v xml:space="preserve"> </v>
      </c>
      <c r="P151" s="4" t="str">
        <f t="shared" ca="1" si="53"/>
        <v>none</v>
      </c>
      <c r="Q151" s="4" t="str">
        <f t="shared" ca="1" si="54"/>
        <v xml:space="preserve"> </v>
      </c>
      <c r="R151" s="9" t="str">
        <f t="shared" ca="1" si="55"/>
        <v xml:space="preserve"> </v>
      </c>
      <c r="S151" s="4" t="str">
        <f t="shared" ca="1" si="56"/>
        <v xml:space="preserve"> </v>
      </c>
      <c r="AB151">
        <f t="shared" si="57"/>
        <v>-0.51503807491005427</v>
      </c>
      <c r="AC151">
        <f t="shared" ca="1" si="46"/>
        <v>5.4593904178035925E-2</v>
      </c>
      <c r="AD151">
        <f t="shared" ca="1" si="47"/>
        <v>1.0179868702147779</v>
      </c>
      <c r="AF151">
        <f t="shared" ca="1" si="58"/>
        <v>1.8256787949430805E-2</v>
      </c>
      <c r="AG151">
        <f t="shared" ca="1" si="67"/>
        <v>7.9100998285325047E-2</v>
      </c>
      <c r="AH151">
        <f t="shared" ca="1" si="59"/>
        <v>-0.9086772586343107</v>
      </c>
      <c r="AI151">
        <f t="shared" ca="1" si="48"/>
        <v>-0.9086772586343107</v>
      </c>
      <c r="AJ151" s="4">
        <f t="shared" ca="1" si="60"/>
        <v>0.37852981182026657</v>
      </c>
      <c r="AK151">
        <f t="shared" ca="1" si="68"/>
        <v>-0.18635956079805674</v>
      </c>
      <c r="AL151">
        <f t="shared" ca="1" si="61"/>
        <v>-6.2940863808378489E-2</v>
      </c>
      <c r="AM151">
        <f t="shared" ca="1" si="49"/>
        <v>-6.2940863808378489E-2</v>
      </c>
      <c r="AN151" s="4" t="str">
        <f t="shared" ca="1" si="62"/>
        <v>ignore</v>
      </c>
    </row>
    <row r="152" spans="2:40" x14ac:dyDescent="0.25">
      <c r="B152">
        <v>122</v>
      </c>
      <c r="D152" s="9">
        <f t="shared" ca="1" si="63"/>
        <v>155.90700000000001</v>
      </c>
      <c r="F152" s="4">
        <f t="shared" ca="1" si="64"/>
        <v>2.8823009993553659</v>
      </c>
      <c r="H152" s="4">
        <f t="shared" ca="1" si="65"/>
        <v>3.5901998078974597</v>
      </c>
      <c r="J152" s="9">
        <f t="shared" ca="1" si="50"/>
        <v>0.37009624389256335</v>
      </c>
      <c r="L152" s="4">
        <f t="shared" ca="1" si="66"/>
        <v>521.26905615064459</v>
      </c>
      <c r="N152" t="str">
        <f t="shared" ca="1" si="51"/>
        <v xml:space="preserve"> </v>
      </c>
      <c r="O152" s="9" t="str">
        <f t="shared" ca="1" si="52"/>
        <v xml:space="preserve"> </v>
      </c>
      <c r="P152" s="4" t="str">
        <f t="shared" ca="1" si="53"/>
        <v>none</v>
      </c>
      <c r="Q152" s="4" t="str">
        <f t="shared" ca="1" si="54"/>
        <v xml:space="preserve"> </v>
      </c>
      <c r="R152" s="9" t="str">
        <f t="shared" ca="1" si="55"/>
        <v xml:space="preserve"> </v>
      </c>
      <c r="S152" s="4" t="str">
        <f t="shared" ca="1" si="56"/>
        <v xml:space="preserve"> </v>
      </c>
      <c r="AB152">
        <f t="shared" si="57"/>
        <v>-0.52991926423320479</v>
      </c>
      <c r="AC152">
        <f t="shared" ca="1" si="46"/>
        <v>5.6171306439228304E-2</v>
      </c>
      <c r="AD152">
        <f t="shared" ca="1" si="47"/>
        <v>1.018161591508467</v>
      </c>
      <c r="AF152">
        <f t="shared" ca="1" si="58"/>
        <v>1.8434131176520516E-2</v>
      </c>
      <c r="AG152">
        <f t="shared" ca="1" si="67"/>
        <v>7.8181150010374303E-2</v>
      </c>
      <c r="AH152">
        <f t="shared" ca="1" si="59"/>
        <v>-0.91288155961042416</v>
      </c>
      <c r="AI152">
        <f t="shared" ca="1" si="48"/>
        <v>-0.91288155961042416</v>
      </c>
      <c r="AJ152" s="4">
        <f t="shared" ca="1" si="60"/>
        <v>0.37009624389256335</v>
      </c>
      <c r="AK152">
        <f t="shared" ca="1" si="68"/>
        <v>-0.18851983673299397</v>
      </c>
      <c r="AL152">
        <f t="shared" ca="1" si="61"/>
        <v>-3.8339588592475139E-2</v>
      </c>
      <c r="AM152">
        <f t="shared" ca="1" si="49"/>
        <v>-3.8339588592475139E-2</v>
      </c>
      <c r="AN152" s="4" t="str">
        <f t="shared" ca="1" si="62"/>
        <v>ignore</v>
      </c>
    </row>
    <row r="153" spans="2:40" x14ac:dyDescent="0.25">
      <c r="B153">
        <v>123</v>
      </c>
      <c r="D153" s="9">
        <f t="shared" ca="1" si="63"/>
        <v>156.48099999999999</v>
      </c>
      <c r="F153" s="4">
        <f t="shared" ca="1" si="64"/>
        <v>2.8163852672875103</v>
      </c>
      <c r="H153" s="4">
        <f t="shared" ca="1" si="65"/>
        <v>3.6922890692445258</v>
      </c>
      <c r="J153" s="9">
        <f t="shared" ca="1" si="50"/>
        <v>0.36176510943276102</v>
      </c>
      <c r="L153" s="4">
        <f t="shared" ca="1" si="66"/>
        <v>521.33497188271247</v>
      </c>
      <c r="N153" t="str">
        <f t="shared" ca="1" si="51"/>
        <v xml:space="preserve"> </v>
      </c>
      <c r="O153" s="9" t="str">
        <f t="shared" ca="1" si="52"/>
        <v xml:space="preserve"> </v>
      </c>
      <c r="P153" s="4" t="str">
        <f t="shared" ca="1" si="53"/>
        <v>none</v>
      </c>
      <c r="Q153" s="4" t="str">
        <f t="shared" ca="1" si="54"/>
        <v xml:space="preserve"> </v>
      </c>
      <c r="R153" s="9" t="str">
        <f t="shared" ca="1" si="55"/>
        <v xml:space="preserve"> </v>
      </c>
      <c r="S153" s="4" t="str">
        <f t="shared" ca="1" si="56"/>
        <v xml:space="preserve"> </v>
      </c>
      <c r="AB153">
        <f t="shared" si="57"/>
        <v>-0.54463903501502708</v>
      </c>
      <c r="AC153">
        <f t="shared" ca="1" si="46"/>
        <v>5.7731598376335673E-2</v>
      </c>
      <c r="AD153">
        <f t="shared" ca="1" si="47"/>
        <v>1.0183393132924636</v>
      </c>
      <c r="AF153">
        <f t="shared" ca="1" si="58"/>
        <v>1.8614519920403205E-2</v>
      </c>
      <c r="AG153">
        <f t="shared" ca="1" si="67"/>
        <v>7.7286067416137541E-2</v>
      </c>
      <c r="AH153">
        <f t="shared" ca="1" si="59"/>
        <v>-0.91692459075339572</v>
      </c>
      <c r="AI153">
        <f t="shared" ca="1" si="48"/>
        <v>-0.91692459075339572</v>
      </c>
      <c r="AJ153" s="4">
        <f t="shared" ca="1" si="60"/>
        <v>0.36176510943276102</v>
      </c>
      <c r="AK153">
        <f t="shared" ca="1" si="68"/>
        <v>-0.19066988285517747</v>
      </c>
      <c r="AL153">
        <f t="shared" ca="1" si="61"/>
        <v>-1.3541969114426868E-2</v>
      </c>
      <c r="AM153">
        <f t="shared" ca="1" si="49"/>
        <v>-1.3541969114426868E-2</v>
      </c>
      <c r="AN153" s="4" t="str">
        <f t="shared" ca="1" si="62"/>
        <v>ignore</v>
      </c>
    </row>
    <row r="154" spans="2:40" x14ac:dyDescent="0.25">
      <c r="B154">
        <v>124</v>
      </c>
      <c r="D154" s="9">
        <f t="shared" ca="1" si="63"/>
        <v>157.04499999999999</v>
      </c>
      <c r="F154" s="4">
        <f t="shared" ca="1" si="64"/>
        <v>2.7530035387197342</v>
      </c>
      <c r="H154" s="4">
        <f t="shared" ca="1" si="65"/>
        <v>3.7959672963949358</v>
      </c>
      <c r="J154" s="9">
        <f t="shared" ca="1" si="50"/>
        <v>0.35353540970303288</v>
      </c>
      <c r="L154" s="4">
        <f t="shared" ca="1" si="66"/>
        <v>521.39835361128019</v>
      </c>
      <c r="N154" t="str">
        <f t="shared" ca="1" si="51"/>
        <v xml:space="preserve"> </v>
      </c>
      <c r="O154" s="9" t="str">
        <f t="shared" ca="1" si="52"/>
        <v xml:space="preserve"> </v>
      </c>
      <c r="P154" s="4" t="str">
        <f t="shared" ca="1" si="53"/>
        <v>none</v>
      </c>
      <c r="Q154" s="4" t="str">
        <f t="shared" ca="1" si="54"/>
        <v xml:space="preserve"> </v>
      </c>
      <c r="R154" s="9" t="str">
        <f t="shared" ca="1" si="55"/>
        <v xml:space="preserve"> </v>
      </c>
      <c r="S154" s="4" t="str">
        <f t="shared" ca="1" si="56"/>
        <v xml:space="preserve"> </v>
      </c>
      <c r="AB154">
        <f t="shared" si="57"/>
        <v>-0.55919290347074668</v>
      </c>
      <c r="AC154">
        <f t="shared" ca="1" si="46"/>
        <v>5.9274304709319027E-2</v>
      </c>
      <c r="AD154">
        <f t="shared" ca="1" si="47"/>
        <v>1.0185198190401503</v>
      </c>
      <c r="AF154">
        <f t="shared" ca="1" si="58"/>
        <v>1.8797734405181194E-2</v>
      </c>
      <c r="AG154">
        <f t="shared" ca="1" si="67"/>
        <v>7.641532724311853E-2</v>
      </c>
      <c r="AH154">
        <f t="shared" ca="1" si="59"/>
        <v>-0.92081219534270142</v>
      </c>
      <c r="AI154">
        <f t="shared" ca="1" si="48"/>
        <v>-0.92081219534270142</v>
      </c>
      <c r="AJ154" s="4">
        <f t="shared" ca="1" si="60"/>
        <v>0.35353540970303288</v>
      </c>
      <c r="AK154">
        <f t="shared" ca="1" si="68"/>
        <v>-0.19280835878015612</v>
      </c>
      <c r="AL154">
        <f t="shared" ca="1" si="61"/>
        <v>1.1432916778938635E-2</v>
      </c>
      <c r="AM154">
        <f t="shared" ca="1" si="49"/>
        <v>1.1432916778938635E-2</v>
      </c>
      <c r="AN154" s="4" t="str">
        <f t="shared" ca="1" si="62"/>
        <v>ignore</v>
      </c>
    </row>
    <row r="155" spans="2:40" x14ac:dyDescent="0.25">
      <c r="B155">
        <v>125</v>
      </c>
      <c r="D155" s="9">
        <f t="shared" ca="1" si="63"/>
        <v>157.601</v>
      </c>
      <c r="F155" s="4">
        <f t="shared" ca="1" si="64"/>
        <v>2.692063657821075</v>
      </c>
      <c r="H155" s="4">
        <f t="shared" ca="1" si="65"/>
        <v>3.9011617620521526</v>
      </c>
      <c r="J155" s="9">
        <f t="shared" ca="1" si="50"/>
        <v>0.34540600803250149</v>
      </c>
      <c r="L155" s="4">
        <f t="shared" ca="1" si="66"/>
        <v>521.45929349217886</v>
      </c>
      <c r="N155" t="str">
        <f t="shared" ca="1" si="51"/>
        <v xml:space="preserve"> </v>
      </c>
      <c r="O155" s="9" t="str">
        <f t="shared" ca="1" si="52"/>
        <v xml:space="preserve"> </v>
      </c>
      <c r="P155" s="4" t="str">
        <f t="shared" ca="1" si="53"/>
        <v>none</v>
      </c>
      <c r="Q155" s="4" t="str">
        <f t="shared" ca="1" si="54"/>
        <v xml:space="preserve"> </v>
      </c>
      <c r="R155" s="9" t="str">
        <f t="shared" ca="1" si="55"/>
        <v xml:space="preserve"> </v>
      </c>
      <c r="S155" s="4" t="str">
        <f t="shared" ca="1" si="56"/>
        <v xml:space="preserve"> </v>
      </c>
      <c r="AB155">
        <f t="shared" si="57"/>
        <v>-0.57357643635104616</v>
      </c>
      <c r="AC155">
        <f t="shared" ca="1" si="46"/>
        <v>6.079895551488488E-2</v>
      </c>
      <c r="AD155">
        <f t="shared" ca="1" si="47"/>
        <v>1.0187028888330782</v>
      </c>
      <c r="AF155">
        <f t="shared" ca="1" si="58"/>
        <v>1.8983551412226827E-2</v>
      </c>
      <c r="AG155">
        <f t="shared" ca="1" si="67"/>
        <v>7.5568504450235302E-2</v>
      </c>
      <c r="AH155">
        <f t="shared" ca="1" si="59"/>
        <v>-0.924550025881684</v>
      </c>
      <c r="AI155">
        <f t="shared" ca="1" si="48"/>
        <v>-0.924550025881684</v>
      </c>
      <c r="AJ155" s="4">
        <f t="shared" ca="1" si="60"/>
        <v>0.34540600803250149</v>
      </c>
      <c r="AK155">
        <f t="shared" ca="1" si="68"/>
        <v>-0.19493393706333004</v>
      </c>
      <c r="AL155">
        <f t="shared" ca="1" si="61"/>
        <v>3.6565373482850036E-2</v>
      </c>
      <c r="AM155">
        <f t="shared" ca="1" si="49"/>
        <v>3.6565373482850036E-2</v>
      </c>
      <c r="AN155" s="4" t="str">
        <f t="shared" ca="1" si="62"/>
        <v>ignore</v>
      </c>
    </row>
    <row r="156" spans="2:40" x14ac:dyDescent="0.25">
      <c r="B156">
        <v>126</v>
      </c>
      <c r="D156" s="9">
        <f t="shared" ca="1" si="63"/>
        <v>158.14699999999999</v>
      </c>
      <c r="F156" s="4">
        <f t="shared" ca="1" si="64"/>
        <v>2.633476562938962</v>
      </c>
      <c r="H156" s="4">
        <f t="shared" ca="1" si="65"/>
        <v>4.0077944922348854</v>
      </c>
      <c r="J156" s="9">
        <f t="shared" ca="1" si="50"/>
        <v>0.3373756429432706</v>
      </c>
      <c r="L156" s="4">
        <f t="shared" ca="1" si="66"/>
        <v>521.51788058706097</v>
      </c>
      <c r="N156" t="str">
        <f t="shared" ca="1" si="51"/>
        <v xml:space="preserve"> </v>
      </c>
      <c r="O156" s="9" t="str">
        <f t="shared" ca="1" si="52"/>
        <v xml:space="preserve"> </v>
      </c>
      <c r="P156" s="4" t="str">
        <f t="shared" ca="1" si="53"/>
        <v>none</v>
      </c>
      <c r="Q156" s="4" t="str">
        <f t="shared" ca="1" si="54"/>
        <v xml:space="preserve"> </v>
      </c>
      <c r="R156" s="9" t="str">
        <f t="shared" ca="1" si="55"/>
        <v xml:space="preserve"> </v>
      </c>
      <c r="S156" s="4" t="str">
        <f t="shared" ca="1" si="56"/>
        <v xml:space="preserve"> </v>
      </c>
      <c r="AB156">
        <f t="shared" si="57"/>
        <v>-0.58778525229247303</v>
      </c>
      <c r="AC156">
        <f t="shared" ca="1" si="46"/>
        <v>6.2305086369628143E-2</v>
      </c>
      <c r="AD156">
        <f t="shared" ca="1" si="47"/>
        <v>1.0188882996289039</v>
      </c>
      <c r="AF156">
        <f t="shared" ca="1" si="58"/>
        <v>1.9171744552139908E-2</v>
      </c>
      <c r="AG156">
        <f t="shared" ca="1" si="67"/>
        <v>7.4745173400733569E-2</v>
      </c>
      <c r="AH156">
        <f t="shared" ca="1" si="59"/>
        <v>-0.92814354508799801</v>
      </c>
      <c r="AI156">
        <f t="shared" ca="1" si="48"/>
        <v>-0.92814354508799801</v>
      </c>
      <c r="AJ156" s="4">
        <f t="shared" ca="1" si="60"/>
        <v>0.3373756429432706</v>
      </c>
      <c r="AK156">
        <f t="shared" ca="1" si="68"/>
        <v>-0.19704530461692418</v>
      </c>
      <c r="AL156">
        <f t="shared" ca="1" si="61"/>
        <v>6.1835117823176973E-2</v>
      </c>
      <c r="AM156">
        <f t="shared" ca="1" si="49"/>
        <v>6.1835117823176973E-2</v>
      </c>
      <c r="AN156" s="4" t="str">
        <f t="shared" ca="1" si="62"/>
        <v>ignore</v>
      </c>
    </row>
    <row r="157" spans="2:40" x14ac:dyDescent="0.25">
      <c r="B157">
        <v>127</v>
      </c>
      <c r="D157" s="9">
        <f t="shared" ca="1" si="63"/>
        <v>158.685</v>
      </c>
      <c r="F157" s="4">
        <f t="shared" ca="1" si="64"/>
        <v>2.5771562608325027</v>
      </c>
      <c r="H157" s="4">
        <f t="shared" ca="1" si="65"/>
        <v>4.1157823278107157</v>
      </c>
      <c r="J157" s="9">
        <f t="shared" ca="1" si="50"/>
        <v>0.32944294053973971</v>
      </c>
      <c r="L157" s="4">
        <f t="shared" ca="1" si="66"/>
        <v>521.57420088916751</v>
      </c>
      <c r="N157" t="str">
        <f t="shared" ca="1" si="51"/>
        <v xml:space="preserve"> </v>
      </c>
      <c r="O157" s="9" t="str">
        <f t="shared" ca="1" si="52"/>
        <v xml:space="preserve"> </v>
      </c>
      <c r="P157" s="4" t="str">
        <f t="shared" ca="1" si="53"/>
        <v>none</v>
      </c>
      <c r="Q157" s="4" t="str">
        <f t="shared" ca="1" si="54"/>
        <v xml:space="preserve"> </v>
      </c>
      <c r="R157" s="9" t="str">
        <f t="shared" ca="1" si="55"/>
        <v xml:space="preserve"> </v>
      </c>
      <c r="S157" s="4" t="str">
        <f t="shared" ca="1" si="56"/>
        <v xml:space="preserve"> </v>
      </c>
      <c r="AB157">
        <f t="shared" si="57"/>
        <v>-0.60181502315204838</v>
      </c>
      <c r="AC157">
        <f t="shared" ca="1" si="46"/>
        <v>6.3792238491500342E-2</v>
      </c>
      <c r="AD157">
        <f t="shared" ca="1" si="47"/>
        <v>1.0190758255331336</v>
      </c>
      <c r="AF157">
        <f t="shared" ca="1" si="58"/>
        <v>1.9362084540568408E-2</v>
      </c>
      <c r="AG157">
        <f t="shared" ca="1" si="67"/>
        <v>7.3944908962832609E-2</v>
      </c>
      <c r="AH157">
        <f t="shared" ca="1" si="59"/>
        <v>-0.93159802747413167</v>
      </c>
      <c r="AI157">
        <f t="shared" ca="1" si="48"/>
        <v>-0.93159802747413167</v>
      </c>
      <c r="AJ157" s="4">
        <f t="shared" ca="1" si="60"/>
        <v>0.32944294053973971</v>
      </c>
      <c r="AK157">
        <f t="shared" ca="1" si="68"/>
        <v>-0.19914116402683077</v>
      </c>
      <c r="AL157">
        <f t="shared" ca="1" si="61"/>
        <v>8.7221310430286428E-2</v>
      </c>
      <c r="AM157">
        <f t="shared" ca="1" si="49"/>
        <v>8.7221310430286428E-2</v>
      </c>
      <c r="AN157" s="4" t="str">
        <f t="shared" ca="1" si="62"/>
        <v>ignore</v>
      </c>
    </row>
    <row r="158" spans="2:40" x14ac:dyDescent="0.25">
      <c r="B158">
        <v>128</v>
      </c>
      <c r="D158" s="9">
        <f t="shared" ca="1" si="63"/>
        <v>159.215</v>
      </c>
      <c r="F158" s="4">
        <f t="shared" ca="1" si="64"/>
        <v>2.523019792400035</v>
      </c>
      <c r="H158" s="4">
        <f t="shared" ca="1" si="65"/>
        <v>4.2250370034129547</v>
      </c>
      <c r="J158" s="9">
        <f t="shared" ca="1" si="50"/>
        <v>0.32160642616638235</v>
      </c>
      <c r="L158" s="4">
        <f t="shared" ca="1" si="66"/>
        <v>521.62833735759989</v>
      </c>
      <c r="N158" t="str">
        <f t="shared" ca="1" si="51"/>
        <v xml:space="preserve"> </v>
      </c>
      <c r="O158" s="9" t="str">
        <f t="shared" ca="1" si="52"/>
        <v xml:space="preserve"> </v>
      </c>
      <c r="P158" s="4" t="str">
        <f t="shared" ca="1" si="53"/>
        <v>none</v>
      </c>
      <c r="Q158" s="4" t="str">
        <f t="shared" ca="1" si="54"/>
        <v xml:space="preserve"> </v>
      </c>
      <c r="R158" s="9" t="str">
        <f t="shared" ca="1" si="55"/>
        <v xml:space="preserve"> </v>
      </c>
      <c r="S158" s="4" t="str">
        <f t="shared" ca="1" si="56"/>
        <v xml:space="preserve"> </v>
      </c>
      <c r="AB158">
        <f t="shared" si="57"/>
        <v>-0.61566147532565829</v>
      </c>
      <c r="AC158">
        <f t="shared" ref="AC158:AC210" ca="1" si="69">-$V$15*AB158</f>
        <v>6.5259958879558697E-2</v>
      </c>
      <c r="AD158">
        <f t="shared" ref="AD158:AD210" ca="1" si="70">$AA$15+AC158*AC158</f>
        <v>1.019265238074339</v>
      </c>
      <c r="AF158">
        <f t="shared" ca="1" si="58"/>
        <v>1.955433947755604E-2</v>
      </c>
      <c r="AG158">
        <f t="shared" ca="1" si="67"/>
        <v>7.3167287527106023E-2</v>
      </c>
      <c r="AH158">
        <f t="shared" ca="1" si="59"/>
        <v>-0.93491856144950869</v>
      </c>
      <c r="AI158">
        <f t="shared" ref="AI158:AI210" ca="1" si="71">IF(ABS(AH158)&lt;=1,AH158,IF(ABS(AH158)&lt;=1.00001,1*SIGN(AH158),0))</f>
        <v>-0.93491856144950869</v>
      </c>
      <c r="AJ158" s="4">
        <f t="shared" ca="1" si="60"/>
        <v>0.32160642616638235</v>
      </c>
      <c r="AK158">
        <f t="shared" ca="1" si="68"/>
        <v>-0.20122023477144052</v>
      </c>
      <c r="AL158">
        <f t="shared" ca="1" si="61"/>
        <v>0.11270258820117718</v>
      </c>
      <c r="AM158">
        <f t="shared" ref="AM158:AM210" ca="1" si="72">IF(ABS(AL158)&lt;=1,AL158,IF(ABS(AL158)&lt;=1.00001,1*SIGN(AL158),0))</f>
        <v>0.11270258820117718</v>
      </c>
      <c r="AN158" s="4" t="str">
        <f t="shared" ca="1" si="62"/>
        <v>ignore</v>
      </c>
    </row>
    <row r="159" spans="2:40" x14ac:dyDescent="0.25">
      <c r="B159">
        <v>129</v>
      </c>
      <c r="D159" s="9">
        <f t="shared" ca="1" si="63"/>
        <v>159.73699999999999</v>
      </c>
      <c r="F159" s="4">
        <f t="shared" ca="1" si="64"/>
        <v>2.4709871909588532</v>
      </c>
      <c r="H159" s="4">
        <f t="shared" ca="1" si="65"/>
        <v>4.3354652436027088</v>
      </c>
      <c r="J159" s="9">
        <f t="shared" ref="J159:J210" ca="1" si="73">IF(ISNUMBER(F159),IF( AND( ( (F159*(F159+2*$U$8)*AB159*AB159) &gt; ($E$5*($E$5+2*$U$5)) ), ( B159&lt;90 ) ), 180-AJ159, AJ159)," ")</f>
        <v>0.31386453534436642</v>
      </c>
      <c r="L159" s="4">
        <f t="shared" ca="1" si="66"/>
        <v>521.68036995904106</v>
      </c>
      <c r="N159" t="str">
        <f t="shared" ref="N159:N210" ca="1" si="74">IF(ISNUMBER(P159),B159," ")</f>
        <v xml:space="preserve"> </v>
      </c>
      <c r="O159" s="9" t="str">
        <f t="shared" ref="O159:O210" ca="1" si="75">IF(ISNUMBER(P159), IF( ABS(AM159-1)&lt;0.000001,0, IF(ABS(AM159+1)&lt;0.000001,180,ROUND(DEGREES(ACOS(AM159)),3)))," ")</f>
        <v xml:space="preserve"> </v>
      </c>
      <c r="P159" s="4" t="str">
        <f t="shared" ref="P159:P210" ca="1" si="76">IF(AK159&gt;0.0000001,$U$8*((1/SQRT(1-AK159*AK159))-1),"none")</f>
        <v>none</v>
      </c>
      <c r="Q159" s="4" t="str">
        <f t="shared" ref="Q159:Q210" ca="1" si="77">IF(ISNUMBER(P159),ABS($Z$15*(1+AC159/AK159)/(1+$V$15*$Z$15*AM159)/AK159)," ")</f>
        <v xml:space="preserve"> </v>
      </c>
      <c r="R159" s="9" t="str">
        <f t="shared" ref="R159:R210" ca="1" si="78">IF(ISNUMBER(P159),IF( AND( ( (P159*(P159+2*$U$8)*AB159*AB159) &gt; ($E$5*($E$5+2*$U$5)) ), ( B159&lt;90 ) ), 180-AN159, AN159)," ")</f>
        <v xml:space="preserve"> </v>
      </c>
      <c r="S159" s="4" t="str">
        <f t="shared" ref="S159:S210" ca="1" si="79">IF(ISNUMBER(P159),$E$5+$O$10-P159," ")</f>
        <v xml:space="preserve"> </v>
      </c>
      <c r="AB159">
        <f t="shared" ref="AB159:AB210" si="80">COS(RADIANS(B159))</f>
        <v>-0.62932039104983728</v>
      </c>
      <c r="AC159">
        <f t="shared" ca="1" si="69"/>
        <v>6.6707800451954929E-2</v>
      </c>
      <c r="AD159">
        <f t="shared" ca="1" si="70"/>
        <v>1.0194563064825151</v>
      </c>
      <c r="AF159">
        <f t="shared" ref="AF159:AF210" ca="1" si="81">AC159*AC159-AD159*$AE$15</f>
        <v>1.9748275130076688E-2</v>
      </c>
      <c r="AG159">
        <f t="shared" ca="1" si="67"/>
        <v>7.2411887943018893E-2</v>
      </c>
      <c r="AH159">
        <f t="shared" ref="AH159:AH210" ca="1" si="82">(AG159*AB159-$V$15)/((1-$V$15*AG159*AB159)*$Z$15)</f>
        <v>-0.93811005187944885</v>
      </c>
      <c r="AI159">
        <f t="shared" ca="1" si="71"/>
        <v>-0.93811005187944885</v>
      </c>
      <c r="AJ159" s="4">
        <f t="shared" ref="AJ159:AJ210" ca="1" si="83">DEGREES(ASIN( SQRT( (F159*(F159+2*$U$8)) / (L159*(L159+2*$U$10)) ) * SIN(RADIANS(B159))  ))</f>
        <v>0.31386453534436642</v>
      </c>
      <c r="AK159">
        <f t="shared" ca="1" si="68"/>
        <v>-0.20328125434503849</v>
      </c>
      <c r="AL159">
        <f t="shared" ref="AL159:AL210" ca="1" si="84">(AK159*AB159-$V$15)/((1-$V$15*AK159*AB159)*$Z$15)</f>
        <v>0.13825709775547448</v>
      </c>
      <c r="AM159">
        <f t="shared" ca="1" si="72"/>
        <v>0.13825709775547448</v>
      </c>
      <c r="AN159" s="4" t="str">
        <f t="shared" ref="AN159:AN210" ca="1" si="85">IF(ISNUMBER(P159),DEGREES(ASIN( SQRT( (P159*(P159+2*$U$8)) / (S159*(S159+2*$U$10)) ) * SIN(RADIANS(B159)) ) ),"ignore")</f>
        <v>ignore</v>
      </c>
    </row>
    <row r="160" spans="2:40" x14ac:dyDescent="0.25">
      <c r="B160">
        <v>130</v>
      </c>
      <c r="D160" s="9">
        <f t="shared" ca="1" si="63"/>
        <v>160.25</v>
      </c>
      <c r="F160" s="4">
        <f t="shared" ca="1" si="64"/>
        <v>2.4209814340678775</v>
      </c>
      <c r="H160" s="4">
        <f t="shared" ca="1" si="65"/>
        <v>4.4469688760730559</v>
      </c>
      <c r="J160" s="9">
        <f t="shared" ca="1" si="73"/>
        <v>0.306215624001269</v>
      </c>
      <c r="L160" s="4">
        <f t="shared" ca="1" si="66"/>
        <v>521.73037571593204</v>
      </c>
      <c r="N160" t="str">
        <f t="shared" ca="1" si="74"/>
        <v xml:space="preserve"> </v>
      </c>
      <c r="O160" s="9" t="str">
        <f t="shared" ca="1" si="75"/>
        <v xml:space="preserve"> </v>
      </c>
      <c r="P160" s="4" t="str">
        <f t="shared" ca="1" si="76"/>
        <v>none</v>
      </c>
      <c r="Q160" s="4" t="str">
        <f t="shared" ca="1" si="77"/>
        <v xml:space="preserve"> </v>
      </c>
      <c r="R160" s="9" t="str">
        <f t="shared" ca="1" si="78"/>
        <v xml:space="preserve"> </v>
      </c>
      <c r="S160" s="4" t="str">
        <f t="shared" ca="1" si="79"/>
        <v xml:space="preserve"> </v>
      </c>
      <c r="AB160">
        <f t="shared" si="80"/>
        <v>-0.64278760968653936</v>
      </c>
      <c r="AC160">
        <f t="shared" ca="1" si="69"/>
        <v>6.8135322182120553E-2</v>
      </c>
      <c r="AD160">
        <f t="shared" ca="1" si="70"/>
        <v>1.0196487979702387</v>
      </c>
      <c r="AF160">
        <f t="shared" ca="1" si="81"/>
        <v>1.9943655217411267E-2</v>
      </c>
      <c r="AG160">
        <f t="shared" ca="1" si="67"/>
        <v>7.1678292377394773E-2</v>
      </c>
      <c r="AH160">
        <f t="shared" ca="1" si="82"/>
        <v>-0.94117722304019735</v>
      </c>
      <c r="AI160">
        <f t="shared" ca="1" si="71"/>
        <v>-0.94117722304019735</v>
      </c>
      <c r="AJ160" s="4">
        <f t="shared" ca="1" si="83"/>
        <v>0.306215624001269</v>
      </c>
      <c r="AK160">
        <f t="shared" ca="1" si="68"/>
        <v>-0.20532297928871945</v>
      </c>
      <c r="AL160">
        <f t="shared" ca="1" si="84"/>
        <v>0.16386252979353089</v>
      </c>
      <c r="AM160">
        <f t="shared" ca="1" si="72"/>
        <v>0.16386252979353089</v>
      </c>
      <c r="AN160" s="4" t="str">
        <f t="shared" ca="1" si="85"/>
        <v>ignore</v>
      </c>
    </row>
    <row r="161" spans="2:40" x14ac:dyDescent="0.25">
      <c r="B161">
        <v>131</v>
      </c>
      <c r="D161" s="9">
        <f t="shared" ca="1" si="63"/>
        <v>160.756</v>
      </c>
      <c r="F161" s="4">
        <f t="shared" ca="1" si="64"/>
        <v>2.3729283898188069</v>
      </c>
      <c r="H161" s="4">
        <f t="shared" ca="1" si="65"/>
        <v>4.5594449616298229</v>
      </c>
      <c r="J161" s="9">
        <f t="shared" ca="1" si="73"/>
        <v>0.29865797801157407</v>
      </c>
      <c r="L161" s="4">
        <f t="shared" ca="1" si="66"/>
        <v>521.77842876018121</v>
      </c>
      <c r="N161" t="str">
        <f t="shared" ca="1" si="74"/>
        <v xml:space="preserve"> </v>
      </c>
      <c r="O161" s="9" t="str">
        <f t="shared" ca="1" si="75"/>
        <v xml:space="preserve"> </v>
      </c>
      <c r="P161" s="4" t="str">
        <f t="shared" ca="1" si="76"/>
        <v>none</v>
      </c>
      <c r="Q161" s="4" t="str">
        <f t="shared" ca="1" si="77"/>
        <v xml:space="preserve"> </v>
      </c>
      <c r="R161" s="9" t="str">
        <f t="shared" ca="1" si="78"/>
        <v xml:space="preserve"> </v>
      </c>
      <c r="S161" s="4" t="str">
        <f t="shared" ca="1" si="79"/>
        <v xml:space="preserve"> </v>
      </c>
      <c r="AB161">
        <f t="shared" si="80"/>
        <v>-0.65605902899050716</v>
      </c>
      <c r="AC161">
        <f t="shared" ca="1" si="69"/>
        <v>6.9542089233107771E-2</v>
      </c>
      <c r="AD161">
        <f t="shared" ca="1" si="70"/>
        <v>1.0198424780162827</v>
      </c>
      <c r="AF161">
        <f t="shared" ca="1" si="81"/>
        <v>2.0140241699019332E-2</v>
      </c>
      <c r="AG161">
        <f t="shared" ca="1" si="67"/>
        <v>7.0966087097866809E-2</v>
      </c>
      <c r="AH161">
        <f t="shared" ca="1" si="82"/>
        <v>-0.9441246219132492</v>
      </c>
      <c r="AI161">
        <f t="shared" ca="1" si="71"/>
        <v>-0.9441246219132492</v>
      </c>
      <c r="AJ161" s="4">
        <f t="shared" ca="1" si="83"/>
        <v>0.29865797801157407</v>
      </c>
      <c r="AK161">
        <f t="shared" ca="1" si="68"/>
        <v>-0.20734418613209327</v>
      </c>
      <c r="AL161">
        <f t="shared" ca="1" si="84"/>
        <v>0.18949615426768832</v>
      </c>
      <c r="AM161">
        <f t="shared" ca="1" si="72"/>
        <v>0.18949615426768832</v>
      </c>
      <c r="AN161" s="4" t="str">
        <f t="shared" ca="1" si="85"/>
        <v>ignore</v>
      </c>
    </row>
    <row r="162" spans="2:40" x14ac:dyDescent="0.25">
      <c r="B162">
        <v>132</v>
      </c>
      <c r="D162" s="9">
        <f t="shared" ca="1" si="63"/>
        <v>161.255</v>
      </c>
      <c r="F162" s="4">
        <f t="shared" ca="1" si="64"/>
        <v>2.3267567584549984</v>
      </c>
      <c r="H162" s="4">
        <f t="shared" ca="1" si="65"/>
        <v>4.6727859406232835</v>
      </c>
      <c r="J162" s="9">
        <f t="shared" ca="1" si="73"/>
        <v>0.29118982206845706</v>
      </c>
      <c r="L162" s="4">
        <f t="shared" ca="1" si="66"/>
        <v>521.824600391545</v>
      </c>
      <c r="N162" t="str">
        <f t="shared" ca="1" si="74"/>
        <v xml:space="preserve"> </v>
      </c>
      <c r="O162" s="9" t="str">
        <f t="shared" ca="1" si="75"/>
        <v xml:space="preserve"> </v>
      </c>
      <c r="P162" s="4" t="str">
        <f t="shared" ca="1" si="76"/>
        <v>none</v>
      </c>
      <c r="Q162" s="4" t="str">
        <f t="shared" ca="1" si="77"/>
        <v xml:space="preserve"> </v>
      </c>
      <c r="R162" s="9" t="str">
        <f t="shared" ca="1" si="78"/>
        <v xml:space="preserve"> </v>
      </c>
      <c r="S162" s="4" t="str">
        <f t="shared" ca="1" si="79"/>
        <v xml:space="preserve"> </v>
      </c>
      <c r="AB162">
        <f t="shared" si="80"/>
        <v>-0.66913060635885824</v>
      </c>
      <c r="AC162">
        <f t="shared" ca="1" si="69"/>
        <v>7.0927673090045273E-2</v>
      </c>
      <c r="AD162">
        <f t="shared" ca="1" si="70"/>
        <v>1.0200371106513455</v>
      </c>
      <c r="AF162">
        <f t="shared" ca="1" si="81"/>
        <v>2.0337795064554891E-2</v>
      </c>
      <c r="AG162">
        <f t="shared" ca="1" si="67"/>
        <v>7.0274863184586658E-2</v>
      </c>
      <c r="AH162">
        <f t="shared" ca="1" si="82"/>
        <v>-0.94695662176623607</v>
      </c>
      <c r="AI162">
        <f t="shared" ca="1" si="71"/>
        <v>-0.94695662176623607</v>
      </c>
      <c r="AJ162" s="4">
        <f t="shared" ca="1" si="83"/>
        <v>0.29118982206845706</v>
      </c>
      <c r="AK162">
        <f t="shared" ca="1" si="68"/>
        <v>-0.20934367224929676</v>
      </c>
      <c r="AL162">
        <f t="shared" ca="1" si="84"/>
        <v>0.21513485628056569</v>
      </c>
      <c r="AM162">
        <f t="shared" ca="1" si="72"/>
        <v>0.21513485628056569</v>
      </c>
      <c r="AN162" s="4" t="str">
        <f t="shared" ca="1" si="85"/>
        <v>ignore</v>
      </c>
    </row>
    <row r="163" spans="2:40" x14ac:dyDescent="0.25">
      <c r="B163">
        <v>133</v>
      </c>
      <c r="D163" s="9">
        <f t="shared" ca="1" si="63"/>
        <v>161.74600000000001</v>
      </c>
      <c r="F163" s="4">
        <f t="shared" ca="1" si="64"/>
        <v>2.2823980101118604</v>
      </c>
      <c r="H163" s="4">
        <f t="shared" ca="1" si="65"/>
        <v>4.78687979544722</v>
      </c>
      <c r="J163" s="9">
        <f t="shared" ca="1" si="73"/>
        <v>0.28380932790966179</v>
      </c>
      <c r="L163" s="4">
        <f t="shared" ca="1" si="66"/>
        <v>521.86895913988815</v>
      </c>
      <c r="N163" t="str">
        <f t="shared" ca="1" si="74"/>
        <v xml:space="preserve"> </v>
      </c>
      <c r="O163" s="9" t="str">
        <f t="shared" ca="1" si="75"/>
        <v xml:space="preserve"> </v>
      </c>
      <c r="P163" s="4" t="str">
        <f t="shared" ca="1" si="76"/>
        <v>none</v>
      </c>
      <c r="Q163" s="4" t="str">
        <f t="shared" ca="1" si="77"/>
        <v xml:space="preserve"> </v>
      </c>
      <c r="R163" s="9" t="str">
        <f t="shared" ca="1" si="78"/>
        <v xml:space="preserve"> </v>
      </c>
      <c r="S163" s="4" t="str">
        <f t="shared" ca="1" si="79"/>
        <v xml:space="preserve"> </v>
      </c>
      <c r="AB163">
        <f t="shared" si="80"/>
        <v>-0.68199836006249837</v>
      </c>
      <c r="AC163">
        <f t="shared" ca="1" si="69"/>
        <v>7.229165169066773E-2</v>
      </c>
      <c r="AD163">
        <f t="shared" ca="1" si="70"/>
        <v>1.020232458745542</v>
      </c>
      <c r="AF163">
        <f t="shared" ca="1" si="81"/>
        <v>2.0536074625672793E-2</v>
      </c>
      <c r="AG163">
        <f t="shared" ca="1" si="67"/>
        <v>6.960421717362876E-2</v>
      </c>
      <c r="AH163">
        <f t="shared" ca="1" si="82"/>
        <v>-0.94967742597166616</v>
      </c>
      <c r="AI163">
        <f t="shared" ca="1" si="71"/>
        <v>-0.94967742597166616</v>
      </c>
      <c r="AJ163" s="4">
        <f t="shared" ca="1" si="83"/>
        <v>0.28380932790966179</v>
      </c>
      <c r="AK163">
        <f t="shared" ca="1" si="68"/>
        <v>-0.21132025663302048</v>
      </c>
      <c r="AL163">
        <f t="shared" ca="1" si="84"/>
        <v>0.24075517262702387</v>
      </c>
      <c r="AM163">
        <f t="shared" ca="1" si="72"/>
        <v>0.24075517262702387</v>
      </c>
      <c r="AN163" s="4" t="str">
        <f t="shared" ca="1" si="85"/>
        <v>ignore</v>
      </c>
    </row>
    <row r="164" spans="2:40" x14ac:dyDescent="0.25">
      <c r="B164">
        <v>134</v>
      </c>
      <c r="D164" s="9">
        <f t="shared" ca="1" si="63"/>
        <v>162.22999999999999</v>
      </c>
      <c r="F164" s="4">
        <f t="shared" ca="1" si="64"/>
        <v>2.2397863194106451</v>
      </c>
      <c r="H164" s="4">
        <f t="shared" ca="1" si="65"/>
        <v>4.9016102286667129</v>
      </c>
      <c r="J164" s="9">
        <f t="shared" ca="1" si="73"/>
        <v>0.27651462192221254</v>
      </c>
      <c r="L164" s="4">
        <f t="shared" ca="1" si="66"/>
        <v>521.91157083058931</v>
      </c>
      <c r="N164" t="str">
        <f t="shared" ca="1" si="74"/>
        <v xml:space="preserve"> </v>
      </c>
      <c r="O164" s="9" t="str">
        <f t="shared" ca="1" si="75"/>
        <v xml:space="preserve"> </v>
      </c>
      <c r="P164" s="4" t="str">
        <f t="shared" ca="1" si="76"/>
        <v>none</v>
      </c>
      <c r="Q164" s="4" t="str">
        <f t="shared" ca="1" si="77"/>
        <v xml:space="preserve"> </v>
      </c>
      <c r="R164" s="9" t="str">
        <f t="shared" ca="1" si="78"/>
        <v xml:space="preserve"> </v>
      </c>
      <c r="S164" s="4" t="str">
        <f t="shared" ca="1" si="79"/>
        <v xml:space="preserve"> </v>
      </c>
      <c r="AB164">
        <f t="shared" si="80"/>
        <v>-0.69465837045899737</v>
      </c>
      <c r="AC164">
        <f t="shared" ca="1" si="69"/>
        <v>7.3633609553880278E-2</v>
      </c>
      <c r="AD164">
        <f t="shared" ca="1" si="70"/>
        <v>1.0204282842973105</v>
      </c>
      <c r="AF164">
        <f t="shared" ca="1" si="81"/>
        <v>2.0734838809270441E-2</v>
      </c>
      <c r="AG164">
        <f t="shared" ca="1" si="67"/>
        <v>6.895375163563823E-2</v>
      </c>
      <c r="AH164">
        <f t="shared" ca="1" si="82"/>
        <v>-0.95229107201874508</v>
      </c>
      <c r="AI164">
        <f t="shared" ca="1" si="71"/>
        <v>-0.95229107201874508</v>
      </c>
      <c r="AJ164" s="4">
        <f t="shared" ca="1" si="83"/>
        <v>0.27651462192221254</v>
      </c>
      <c r="AK164">
        <f t="shared" ca="1" si="68"/>
        <v>-0.21327278059039917</v>
      </c>
      <c r="AL164">
        <f t="shared" ca="1" si="84"/>
        <v>0.26633332889923911</v>
      </c>
      <c r="AM164">
        <f t="shared" ca="1" si="72"/>
        <v>0.26633332889923911</v>
      </c>
      <c r="AN164" s="4" t="str">
        <f t="shared" ca="1" si="85"/>
        <v>ignore</v>
      </c>
    </row>
    <row r="165" spans="2:40" x14ac:dyDescent="0.25">
      <c r="B165">
        <v>135</v>
      </c>
      <c r="D165" s="9">
        <f t="shared" ca="1" si="63"/>
        <v>162.708</v>
      </c>
      <c r="F165" s="4">
        <f t="shared" ca="1" si="64"/>
        <v>2.1988584975706011</v>
      </c>
      <c r="H165" s="4">
        <f t="shared" ca="1" si="65"/>
        <v>5.0168568562833737</v>
      </c>
      <c r="J165" s="9">
        <f t="shared" ca="1" si="73"/>
        <v>0.26930379215178718</v>
      </c>
      <c r="L165" s="4">
        <f t="shared" ca="1" si="66"/>
        <v>521.95249865242931</v>
      </c>
      <c r="N165" t="str">
        <f t="shared" ca="1" si="74"/>
        <v xml:space="preserve"> </v>
      </c>
      <c r="O165" s="9" t="str">
        <f t="shared" ca="1" si="75"/>
        <v xml:space="preserve"> </v>
      </c>
      <c r="P165" s="4" t="str">
        <f t="shared" ca="1" si="76"/>
        <v>none</v>
      </c>
      <c r="Q165" s="4" t="str">
        <f t="shared" ca="1" si="77"/>
        <v xml:space="preserve"> </v>
      </c>
      <c r="R165" s="9" t="str">
        <f t="shared" ca="1" si="78"/>
        <v xml:space="preserve"> </v>
      </c>
      <c r="S165" s="4" t="str">
        <f t="shared" ca="1" si="79"/>
        <v xml:space="preserve"> </v>
      </c>
      <c r="AB165">
        <f t="shared" si="80"/>
        <v>-0.70710678118654746</v>
      </c>
      <c r="AC165">
        <f t="shared" ca="1" si="69"/>
        <v>7.4953137906317899E-2</v>
      </c>
      <c r="AD165">
        <f t="shared" ca="1" si="70"/>
        <v>1.0206243487233808</v>
      </c>
      <c r="AF165">
        <f t="shared" ca="1" si="81"/>
        <v>2.0933845451807397E-2</v>
      </c>
      <c r="AG165">
        <f t="shared" ca="1" si="67"/>
        <v>6.8323075693336177E-2</v>
      </c>
      <c r="AH165">
        <f t="shared" ca="1" si="82"/>
        <v>-0.95480143567735332</v>
      </c>
      <c r="AI165">
        <f t="shared" ca="1" si="71"/>
        <v>-0.95480143567735332</v>
      </c>
      <c r="AJ165" s="4">
        <f t="shared" ca="1" si="83"/>
        <v>0.26930379215178718</v>
      </c>
      <c r="AK165">
        <f t="shared" ca="1" si="68"/>
        <v>-0.21520010836470232</v>
      </c>
      <c r="AL165">
        <f t="shared" ca="1" si="84"/>
        <v>0.29184527707693753</v>
      </c>
      <c r="AM165">
        <f t="shared" ca="1" si="72"/>
        <v>0.29184527707693753</v>
      </c>
      <c r="AN165" s="4" t="str">
        <f t="shared" ca="1" si="85"/>
        <v>ignore</v>
      </c>
    </row>
    <row r="166" spans="2:40" x14ac:dyDescent="0.25">
      <c r="B166">
        <v>136</v>
      </c>
      <c r="D166" s="9">
        <f t="shared" ca="1" si="63"/>
        <v>163.179</v>
      </c>
      <c r="F166" s="4">
        <f t="shared" ca="1" si="64"/>
        <v>2.159553922647131</v>
      </c>
      <c r="H166" s="4">
        <f t="shared" ca="1" si="65"/>
        <v>5.1324954155967841</v>
      </c>
      <c r="J166" s="9">
        <f t="shared" ca="1" si="73"/>
        <v>0.26217489474370137</v>
      </c>
      <c r="L166" s="4">
        <f t="shared" ca="1" si="66"/>
        <v>521.99180322735288</v>
      </c>
      <c r="N166" t="str">
        <f t="shared" ca="1" si="74"/>
        <v xml:space="preserve"> </v>
      </c>
      <c r="O166" s="9" t="str">
        <f t="shared" ca="1" si="75"/>
        <v xml:space="preserve"> </v>
      </c>
      <c r="P166" s="4" t="str">
        <f t="shared" ca="1" si="76"/>
        <v>none</v>
      </c>
      <c r="Q166" s="4" t="str">
        <f t="shared" ca="1" si="77"/>
        <v xml:space="preserve"> </v>
      </c>
      <c r="R166" s="9" t="str">
        <f t="shared" ca="1" si="78"/>
        <v xml:space="preserve"> </v>
      </c>
      <c r="S166" s="4" t="str">
        <f t="shared" ca="1" si="79"/>
        <v xml:space="preserve"> </v>
      </c>
      <c r="AB166">
        <f t="shared" si="80"/>
        <v>-0.71933980033865119</v>
      </c>
      <c r="AC166">
        <f t="shared" ca="1" si="69"/>
        <v>7.6249834806861927E-2</v>
      </c>
      <c r="AD166">
        <f t="shared" ca="1" si="70"/>
        <v>1.0208204131494509</v>
      </c>
      <c r="AF166">
        <f t="shared" ca="1" si="81"/>
        <v>2.1132852094344352E-2</v>
      </c>
      <c r="AG166">
        <f t="shared" ca="1" si="67"/>
        <v>6.7711805481522169E-2</v>
      </c>
      <c r="AH166">
        <f t="shared" ca="1" si="82"/>
        <v>-0.95721223527695609</v>
      </c>
      <c r="AI166">
        <f t="shared" ca="1" si="71"/>
        <v>-0.95721223527695609</v>
      </c>
      <c r="AJ166" s="4">
        <f t="shared" ca="1" si="83"/>
        <v>0.26217489474370137</v>
      </c>
      <c r="AK166">
        <f t="shared" ca="1" si="68"/>
        <v>-0.21710112768681539</v>
      </c>
      <c r="AL166">
        <f t="shared" ca="1" si="84"/>
        <v>0.31726673352744139</v>
      </c>
      <c r="AM166">
        <f t="shared" ca="1" si="72"/>
        <v>0.31726673352744139</v>
      </c>
      <c r="AN166" s="4" t="str">
        <f t="shared" ca="1" si="85"/>
        <v>ignore</v>
      </c>
    </row>
    <row r="167" spans="2:40" x14ac:dyDescent="0.25">
      <c r="B167">
        <v>137</v>
      </c>
      <c r="D167" s="9">
        <f t="shared" ca="1" si="63"/>
        <v>163.643</v>
      </c>
      <c r="F167" s="4">
        <f t="shared" ca="1" si="64"/>
        <v>2.1218144684464786</v>
      </c>
      <c r="H167" s="4">
        <f t="shared" ca="1" si="65"/>
        <v>5.2483979870736031</v>
      </c>
      <c r="J167" s="9">
        <f t="shared" ca="1" si="73"/>
        <v>0.25512595984308728</v>
      </c>
      <c r="L167" s="4">
        <f t="shared" ca="1" si="66"/>
        <v>522.02954268155349</v>
      </c>
      <c r="N167" t="str">
        <f t="shared" ca="1" si="74"/>
        <v xml:space="preserve"> </v>
      </c>
      <c r="O167" s="9" t="str">
        <f t="shared" ca="1" si="75"/>
        <v xml:space="preserve"> </v>
      </c>
      <c r="P167" s="4" t="str">
        <f t="shared" ca="1" si="76"/>
        <v>none</v>
      </c>
      <c r="Q167" s="4" t="str">
        <f t="shared" ca="1" si="77"/>
        <v xml:space="preserve"> </v>
      </c>
      <c r="R167" s="9" t="str">
        <f t="shared" ca="1" si="78"/>
        <v xml:space="preserve"> </v>
      </c>
      <c r="S167" s="4" t="str">
        <f t="shared" ca="1" si="79"/>
        <v xml:space="preserve"> </v>
      </c>
      <c r="AB167">
        <f t="shared" si="80"/>
        <v>-0.73135370161917046</v>
      </c>
      <c r="AC167">
        <f t="shared" ca="1" si="69"/>
        <v>7.7523305269075027E-2</v>
      </c>
      <c r="AD167">
        <f t="shared" ca="1" si="70"/>
        <v>1.0210162387012194</v>
      </c>
      <c r="AF167">
        <f t="shared" ca="1" si="81"/>
        <v>2.1331616277941997E-2</v>
      </c>
      <c r="AG167">
        <f t="shared" ca="1" si="67"/>
        <v>6.7119564553203628E-2</v>
      </c>
      <c r="AH167">
        <f t="shared" ca="1" si="82"/>
        <v>-0.95952703606676992</v>
      </c>
      <c r="AI167">
        <f t="shared" ca="1" si="71"/>
        <v>-0.95952703606676992</v>
      </c>
      <c r="AJ167" s="4">
        <f t="shared" ca="1" si="83"/>
        <v>0.25512595984308728</v>
      </c>
      <c r="AK167">
        <f t="shared" ca="1" si="68"/>
        <v>-0.21897475026051091</v>
      </c>
      <c r="AL167">
        <f t="shared" ca="1" si="84"/>
        <v>0.34257321734255408</v>
      </c>
      <c r="AM167">
        <f t="shared" ca="1" si="72"/>
        <v>0.34257321734255408</v>
      </c>
      <c r="AN167" s="4" t="str">
        <f t="shared" ca="1" si="85"/>
        <v>ignore</v>
      </c>
    </row>
    <row r="168" spans="2:40" x14ac:dyDescent="0.25">
      <c r="B168">
        <v>138</v>
      </c>
      <c r="D168" s="9">
        <f t="shared" ca="1" si="63"/>
        <v>164.102</v>
      </c>
      <c r="F168" s="4">
        <f t="shared" ca="1" si="64"/>
        <v>2.0855844326082704</v>
      </c>
      <c r="H168" s="4">
        <f t="shared" ca="1" si="65"/>
        <v>5.3644332295913681</v>
      </c>
      <c r="J168" s="9">
        <f t="shared" ca="1" si="73"/>
        <v>0.24815499698184312</v>
      </c>
      <c r="L168" s="4">
        <f t="shared" ca="1" si="66"/>
        <v>522.06577271739172</v>
      </c>
      <c r="N168" t="str">
        <f t="shared" ca="1" si="74"/>
        <v xml:space="preserve"> </v>
      </c>
      <c r="O168" s="9" t="str">
        <f t="shared" ca="1" si="75"/>
        <v xml:space="preserve"> </v>
      </c>
      <c r="P168" s="4" t="str">
        <f t="shared" ca="1" si="76"/>
        <v>none</v>
      </c>
      <c r="Q168" s="4" t="str">
        <f t="shared" ca="1" si="77"/>
        <v xml:space="preserve"> </v>
      </c>
      <c r="R168" s="9" t="str">
        <f t="shared" ca="1" si="78"/>
        <v xml:space="preserve"> </v>
      </c>
      <c r="S168" s="4" t="str">
        <f t="shared" ca="1" si="79"/>
        <v xml:space="preserve"> </v>
      </c>
      <c r="AB168">
        <f t="shared" si="80"/>
        <v>-0.74314482547739402</v>
      </c>
      <c r="AC168">
        <f t="shared" ca="1" si="69"/>
        <v>7.8773161381518034E-2</v>
      </c>
      <c r="AD168">
        <f t="shared" ca="1" si="70"/>
        <v>1.0212115867954159</v>
      </c>
      <c r="AF168">
        <f t="shared" ca="1" si="81"/>
        <v>2.1529895839059895E-2</v>
      </c>
      <c r="AG168">
        <f t="shared" ca="1" si="67"/>
        <v>6.6545984235440975E-2</v>
      </c>
      <c r="AH168">
        <f t="shared" ca="1" si="82"/>
        <v>-0.96174925462688199</v>
      </c>
      <c r="AI168">
        <f t="shared" ca="1" si="71"/>
        <v>-0.96174925462688199</v>
      </c>
      <c r="AJ168" s="4">
        <f t="shared" ca="1" si="83"/>
        <v>0.24815499698184312</v>
      </c>
      <c r="AK168">
        <f t="shared" ca="1" si="68"/>
        <v>-0.22081991218549471</v>
      </c>
      <c r="AL168">
        <f t="shared" ca="1" si="84"/>
        <v>0.36774008894163834</v>
      </c>
      <c r="AM168">
        <f t="shared" ca="1" si="72"/>
        <v>0.36774008894163834</v>
      </c>
      <c r="AN168" s="4" t="str">
        <f t="shared" ca="1" si="85"/>
        <v>ignore</v>
      </c>
    </row>
    <row r="169" spans="2:40" x14ac:dyDescent="0.25">
      <c r="B169">
        <v>139</v>
      </c>
      <c r="D169" s="9">
        <f t="shared" ca="1" si="63"/>
        <v>164.554</v>
      </c>
      <c r="F169" s="4">
        <f t="shared" ca="1" si="64"/>
        <v>2.0508104643005418</v>
      </c>
      <c r="H169" s="4">
        <f t="shared" ca="1" si="65"/>
        <v>5.4804666283821097</v>
      </c>
      <c r="J169" s="9">
        <f t="shared" ca="1" si="73"/>
        <v>0.24125999998025616</v>
      </c>
      <c r="L169" s="4">
        <f t="shared" ca="1" si="66"/>
        <v>522.10054668569944</v>
      </c>
      <c r="N169" t="str">
        <f t="shared" ca="1" si="74"/>
        <v xml:space="preserve"> </v>
      </c>
      <c r="O169" s="9" t="str">
        <f t="shared" ca="1" si="75"/>
        <v xml:space="preserve"> </v>
      </c>
      <c r="P169" s="4" t="str">
        <f t="shared" ca="1" si="76"/>
        <v>none</v>
      </c>
      <c r="Q169" s="4" t="str">
        <f t="shared" ca="1" si="77"/>
        <v xml:space="preserve"> </v>
      </c>
      <c r="R169" s="9" t="str">
        <f t="shared" ca="1" si="78"/>
        <v xml:space="preserve"> </v>
      </c>
      <c r="S169" s="4" t="str">
        <f t="shared" ca="1" si="79"/>
        <v xml:space="preserve"> </v>
      </c>
      <c r="AB169">
        <f t="shared" si="80"/>
        <v>-0.75470958022277201</v>
      </c>
      <c r="AC169">
        <f t="shared" ca="1" si="69"/>
        <v>7.9999022425911517E-2</v>
      </c>
      <c r="AD169">
        <f t="shared" ca="1" si="70"/>
        <v>1.0214062194304787</v>
      </c>
      <c r="AF169">
        <f t="shared" ca="1" si="81"/>
        <v>2.1727449204595455E-2</v>
      </c>
      <c r="AG169">
        <f t="shared" ca="1" si="67"/>
        <v>6.5990703938432815E-2</v>
      </c>
      <c r="AH169">
        <f t="shared" ca="1" si="82"/>
        <v>-0.9638821633031992</v>
      </c>
      <c r="AI169">
        <f t="shared" ca="1" si="71"/>
        <v>-0.9638821633031992</v>
      </c>
      <c r="AJ169" s="4">
        <f t="shared" ca="1" si="83"/>
        <v>0.24125999998025616</v>
      </c>
      <c r="AK169">
        <f t="shared" ca="1" si="68"/>
        <v>-0.22263557432216285</v>
      </c>
      <c r="AL169">
        <f t="shared" ca="1" si="84"/>
        <v>0.39274258887234731</v>
      </c>
      <c r="AM169">
        <f t="shared" ca="1" si="72"/>
        <v>0.39274258887234731</v>
      </c>
      <c r="AN169" s="4" t="str">
        <f t="shared" ca="1" si="85"/>
        <v>ignore</v>
      </c>
    </row>
    <row r="170" spans="2:40" x14ac:dyDescent="0.25">
      <c r="B170">
        <v>140</v>
      </c>
      <c r="D170" s="9">
        <f t="shared" ca="1" si="63"/>
        <v>165.001</v>
      </c>
      <c r="F170" s="4">
        <f t="shared" ca="1" si="64"/>
        <v>2.0174414919185151</v>
      </c>
      <c r="H170" s="4">
        <f t="shared" ca="1" si="65"/>
        <v>5.5963607549619052</v>
      </c>
      <c r="J170" s="9">
        <f t="shared" ca="1" si="73"/>
        <v>0.23443895139066878</v>
      </c>
      <c r="L170" s="4">
        <f t="shared" ca="1" si="66"/>
        <v>522.13391565808149</v>
      </c>
      <c r="N170" t="str">
        <f t="shared" ca="1" si="74"/>
        <v xml:space="preserve"> </v>
      </c>
      <c r="O170" s="9" t="str">
        <f t="shared" ca="1" si="75"/>
        <v xml:space="preserve"> </v>
      </c>
      <c r="P170" s="4" t="str">
        <f t="shared" ca="1" si="76"/>
        <v>none</v>
      </c>
      <c r="Q170" s="4" t="str">
        <f t="shared" ca="1" si="77"/>
        <v xml:space="preserve"> </v>
      </c>
      <c r="R170" s="9" t="str">
        <f t="shared" ca="1" si="78"/>
        <v xml:space="preserve"> </v>
      </c>
      <c r="S170" s="4" t="str">
        <f t="shared" ca="1" si="79"/>
        <v xml:space="preserve"> </v>
      </c>
      <c r="AB170">
        <f t="shared" si="80"/>
        <v>-0.7660444431189779</v>
      </c>
      <c r="AC170">
        <f t="shared" ca="1" si="69"/>
        <v>8.1200514993106113E-2</v>
      </c>
      <c r="AD170">
        <f t="shared" ca="1" si="70"/>
        <v>1.021599899476523</v>
      </c>
      <c r="AF170">
        <f t="shared" ca="1" si="81"/>
        <v>2.1924035686203526E-2</v>
      </c>
      <c r="AG170">
        <f t="shared" ca="1" si="67"/>
        <v>6.5453371421277731E-2</v>
      </c>
      <c r="AH170">
        <f t="shared" ca="1" si="82"/>
        <v>-0.96592889464209408</v>
      </c>
      <c r="AI170">
        <f t="shared" ca="1" si="71"/>
        <v>-0.96592889464209408</v>
      </c>
      <c r="AJ170" s="4">
        <f t="shared" ca="1" si="83"/>
        <v>0.23443895139066878</v>
      </c>
      <c r="AK170">
        <f t="shared" ca="1" si="68"/>
        <v>-0.22442072260193857</v>
      </c>
      <c r="AL170">
        <f t="shared" ca="1" si="84"/>
        <v>0.41755587674246269</v>
      </c>
      <c r="AM170">
        <f t="shared" ca="1" si="72"/>
        <v>0.41755587674246269</v>
      </c>
      <c r="AN170" s="4" t="str">
        <f t="shared" ca="1" si="85"/>
        <v>ignore</v>
      </c>
    </row>
    <row r="171" spans="2:40" x14ac:dyDescent="0.25">
      <c r="B171">
        <v>141</v>
      </c>
      <c r="D171" s="9">
        <f t="shared" ca="1" si="63"/>
        <v>165.44200000000001</v>
      </c>
      <c r="F171" s="4">
        <f t="shared" ca="1" si="64"/>
        <v>1.9854286511379575</v>
      </c>
      <c r="H171" s="4">
        <f t="shared" ca="1" si="65"/>
        <v>5.7119755382964197</v>
      </c>
      <c r="J171" s="9">
        <f t="shared" ca="1" si="73"/>
        <v>0.2276898265104223</v>
      </c>
      <c r="L171" s="4">
        <f t="shared" ca="1" si="66"/>
        <v>522.16592849886206</v>
      </c>
      <c r="N171" t="str">
        <f t="shared" ca="1" si="74"/>
        <v xml:space="preserve"> </v>
      </c>
      <c r="O171" s="9" t="str">
        <f t="shared" ca="1" si="75"/>
        <v xml:space="preserve"> </v>
      </c>
      <c r="P171" s="4" t="str">
        <f t="shared" ca="1" si="76"/>
        <v>none</v>
      </c>
      <c r="Q171" s="4" t="str">
        <f t="shared" ca="1" si="77"/>
        <v xml:space="preserve"> </v>
      </c>
      <c r="R171" s="9" t="str">
        <f t="shared" ca="1" si="78"/>
        <v xml:space="preserve"> </v>
      </c>
      <c r="S171" s="4" t="str">
        <f t="shared" ca="1" si="79"/>
        <v xml:space="preserve"> </v>
      </c>
      <c r="AB171">
        <f t="shared" si="80"/>
        <v>-0.7771459614569709</v>
      </c>
      <c r="AC171">
        <f t="shared" ca="1" si="69"/>
        <v>8.237727309682677E-2</v>
      </c>
      <c r="AD171">
        <f t="shared" ca="1" si="70"/>
        <v>1.0217923909642463</v>
      </c>
      <c r="AF171">
        <f t="shared" ca="1" si="81"/>
        <v>2.2119415773538098E-2</v>
      </c>
      <c r="AG171">
        <f t="shared" ca="1" si="67"/>
        <v>6.4933643017744277E-2</v>
      </c>
      <c r="AH171">
        <f t="shared" ca="1" si="82"/>
        <v>-0.96789244580340428</v>
      </c>
      <c r="AI171">
        <f t="shared" ca="1" si="71"/>
        <v>-0.96789244580340428</v>
      </c>
      <c r="AJ171" s="4">
        <f t="shared" ca="1" si="83"/>
        <v>0.2276898265104223</v>
      </c>
      <c r="AK171">
        <f t="shared" ca="1" si="68"/>
        <v>-0.22617436828697216</v>
      </c>
      <c r="AL171">
        <f t="shared" ca="1" si="84"/>
        <v>0.44215507021815548</v>
      </c>
      <c r="AM171">
        <f t="shared" ca="1" si="72"/>
        <v>0.44215507021815548</v>
      </c>
      <c r="AN171" s="4" t="str">
        <f t="shared" ca="1" si="85"/>
        <v>ignore</v>
      </c>
    </row>
    <row r="172" spans="2:40" x14ac:dyDescent="0.25">
      <c r="B172">
        <v>142</v>
      </c>
      <c r="D172" s="9">
        <f t="shared" ca="1" si="63"/>
        <v>165.87700000000001</v>
      </c>
      <c r="F172" s="4">
        <f t="shared" ca="1" si="64"/>
        <v>1.9547252136262092</v>
      </c>
      <c r="H172" s="4">
        <f t="shared" ca="1" si="65"/>
        <v>5.8271685464187852</v>
      </c>
      <c r="J172" s="9">
        <f t="shared" ca="1" si="73"/>
        <v>0.22101059699038103</v>
      </c>
      <c r="L172" s="4">
        <f t="shared" ca="1" si="66"/>
        <v>522.19663193637371</v>
      </c>
      <c r="N172" t="str">
        <f t="shared" ca="1" si="74"/>
        <v xml:space="preserve"> </v>
      </c>
      <c r="O172" s="9" t="str">
        <f t="shared" ca="1" si="75"/>
        <v xml:space="preserve"> </v>
      </c>
      <c r="P172" s="4" t="str">
        <f t="shared" ca="1" si="76"/>
        <v>none</v>
      </c>
      <c r="Q172" s="4" t="str">
        <f t="shared" ca="1" si="77"/>
        <v xml:space="preserve"> </v>
      </c>
      <c r="R172" s="9" t="str">
        <f t="shared" ca="1" si="78"/>
        <v xml:space="preserve"> </v>
      </c>
      <c r="S172" s="4" t="str">
        <f t="shared" ca="1" si="79"/>
        <v xml:space="preserve"> </v>
      </c>
      <c r="AB172">
        <f t="shared" si="80"/>
        <v>-0.7880107536067219</v>
      </c>
      <c r="AC172">
        <f t="shared" ca="1" si="69"/>
        <v>8.3528938285155563E-2</v>
      </c>
      <c r="AD172">
        <f t="shared" ca="1" si="70"/>
        <v>1.0219834593724226</v>
      </c>
      <c r="AF172">
        <f t="shared" ca="1" si="81"/>
        <v>2.2313351426058753E-2</v>
      </c>
      <c r="AG172">
        <f t="shared" ca="1" si="67"/>
        <v>6.4431183825263458E-2</v>
      </c>
      <c r="AH172">
        <f t="shared" ca="1" si="82"/>
        <v>-0.96977568293302996</v>
      </c>
      <c r="AI172">
        <f t="shared" ca="1" si="71"/>
        <v>-0.96977568293302996</v>
      </c>
      <c r="AJ172" s="4">
        <f t="shared" ca="1" si="83"/>
        <v>0.22101059699038103</v>
      </c>
      <c r="AK172">
        <f t="shared" ca="1" si="68"/>
        <v>-0.22789554818288002</v>
      </c>
      <c r="AL172">
        <f t="shared" ca="1" si="84"/>
        <v>0.46651528402562914</v>
      </c>
      <c r="AM172">
        <f t="shared" ca="1" si="72"/>
        <v>0.46651528402562914</v>
      </c>
      <c r="AN172" s="4" t="str">
        <f t="shared" ca="1" si="85"/>
        <v>ignore</v>
      </c>
    </row>
    <row r="173" spans="2:40" x14ac:dyDescent="0.25">
      <c r="B173">
        <v>143</v>
      </c>
      <c r="D173" s="9">
        <f t="shared" ca="1" si="63"/>
        <v>166.30799999999999</v>
      </c>
      <c r="F173" s="4">
        <f t="shared" ca="1" si="64"/>
        <v>1.9252865166781197</v>
      </c>
      <c r="H173" s="4">
        <f t="shared" ca="1" si="65"/>
        <v>5.9417952776858334</v>
      </c>
      <c r="J173" s="9">
        <f t="shared" ca="1" si="73"/>
        <v>0.21439923406478151</v>
      </c>
      <c r="L173" s="4">
        <f t="shared" ca="1" si="66"/>
        <v>522.2260706333218</v>
      </c>
      <c r="N173" t="str">
        <f t="shared" ca="1" si="74"/>
        <v xml:space="preserve"> </v>
      </c>
      <c r="O173" s="9" t="str">
        <f t="shared" ca="1" si="75"/>
        <v xml:space="preserve"> </v>
      </c>
      <c r="P173" s="4" t="str">
        <f t="shared" ca="1" si="76"/>
        <v>none</v>
      </c>
      <c r="Q173" s="4" t="str">
        <f t="shared" ca="1" si="77"/>
        <v xml:space="preserve"> </v>
      </c>
      <c r="R173" s="9" t="str">
        <f t="shared" ca="1" si="78"/>
        <v xml:space="preserve"> </v>
      </c>
      <c r="S173" s="4" t="str">
        <f t="shared" ca="1" si="79"/>
        <v xml:space="preserve"> </v>
      </c>
      <c r="AB173">
        <f t="shared" si="80"/>
        <v>-0.79863551004729294</v>
      </c>
      <c r="AC173">
        <f t="shared" ca="1" si="69"/>
        <v>8.4655159749719724E-2</v>
      </c>
      <c r="AD173">
        <f t="shared" ca="1" si="70"/>
        <v>1.0221728719136278</v>
      </c>
      <c r="AF173">
        <f t="shared" ca="1" si="81"/>
        <v>2.2505606363046389E-2</v>
      </c>
      <c r="AG173">
        <f t="shared" ca="1" si="67"/>
        <v>6.3945667860227901E-2</v>
      </c>
      <c r="AH173">
        <f t="shared" ca="1" si="82"/>
        <v>-0.97158134547876485</v>
      </c>
      <c r="AI173">
        <f t="shared" ca="1" si="71"/>
        <v>-0.97158134547876485</v>
      </c>
      <c r="AJ173" s="4">
        <f t="shared" ca="1" si="83"/>
        <v>0.21439923406478151</v>
      </c>
      <c r="AK173">
        <f t="shared" ca="1" si="68"/>
        <v>-0.22958332480808899</v>
      </c>
      <c r="AL173">
        <f t="shared" ca="1" si="84"/>
        <v>0.49061166889471663</v>
      </c>
      <c r="AM173">
        <f t="shared" ca="1" si="72"/>
        <v>0.49061166889471663</v>
      </c>
      <c r="AN173" s="4" t="str">
        <f t="shared" ca="1" si="85"/>
        <v>ignore</v>
      </c>
    </row>
    <row r="174" spans="2:40" x14ac:dyDescent="0.25">
      <c r="B174">
        <v>144</v>
      </c>
      <c r="D174" s="9">
        <f t="shared" ca="1" si="63"/>
        <v>166.733</v>
      </c>
      <c r="F174" s="4">
        <f t="shared" ca="1" si="64"/>
        <v>1.8970698940099413</v>
      </c>
      <c r="H174" s="4">
        <f t="shared" ca="1" si="65"/>
        <v>6.0557094608306592</v>
      </c>
      <c r="J174" s="9">
        <f t="shared" ca="1" si="73"/>
        <v>0.2078537114274053</v>
      </c>
      <c r="L174" s="4">
        <f t="shared" ca="1" si="66"/>
        <v>522.25428725598999</v>
      </c>
      <c r="N174" t="str">
        <f t="shared" ca="1" si="74"/>
        <v xml:space="preserve"> </v>
      </c>
      <c r="O174" s="9" t="str">
        <f t="shared" ca="1" si="75"/>
        <v xml:space="preserve"> </v>
      </c>
      <c r="P174" s="4" t="str">
        <f t="shared" ca="1" si="76"/>
        <v>none</v>
      </c>
      <c r="Q174" s="4" t="str">
        <f t="shared" ca="1" si="77"/>
        <v xml:space="preserve"> </v>
      </c>
      <c r="R174" s="9" t="str">
        <f t="shared" ca="1" si="78"/>
        <v xml:space="preserve"> </v>
      </c>
      <c r="S174" s="4" t="str">
        <f t="shared" ca="1" si="79"/>
        <v xml:space="preserve"> </v>
      </c>
      <c r="AB174">
        <f t="shared" si="80"/>
        <v>-0.80901699437494734</v>
      </c>
      <c r="AC174">
        <f t="shared" ca="1" si="69"/>
        <v>8.5755594432551124E-2</v>
      </c>
      <c r="AD174">
        <f t="shared" ca="1" si="70"/>
        <v>1.0223603978178575</v>
      </c>
      <c r="AF174">
        <f t="shared" ca="1" si="81"/>
        <v>2.2695946351474879E-2</v>
      </c>
      <c r="AG174">
        <f t="shared" ca="1" si="67"/>
        <v>6.3476778182545796E-2</v>
      </c>
      <c r="AH174">
        <f t="shared" ca="1" si="82"/>
        <v>-0.97331205043520064</v>
      </c>
      <c r="AI174">
        <f t="shared" ca="1" si="71"/>
        <v>-0.97331205043520064</v>
      </c>
      <c r="AJ174" s="4">
        <f t="shared" ca="1" si="83"/>
        <v>0.2078537114274053</v>
      </c>
      <c r="AK174">
        <f t="shared" ca="1" si="68"/>
        <v>-0.23123678652322341</v>
      </c>
      <c r="AL174">
        <f t="shared" ca="1" si="84"/>
        <v>0.51441945038438652</v>
      </c>
      <c r="AM174">
        <f t="shared" ca="1" si="72"/>
        <v>0.51441945038438652</v>
      </c>
      <c r="AN174" s="4" t="str">
        <f t="shared" ca="1" si="85"/>
        <v>ignore</v>
      </c>
    </row>
    <row r="175" spans="2:40" x14ac:dyDescent="0.25">
      <c r="B175">
        <v>145</v>
      </c>
      <c r="D175" s="9">
        <f t="shared" ca="1" si="63"/>
        <v>167.154</v>
      </c>
      <c r="F175" s="4">
        <f t="shared" ca="1" si="64"/>
        <v>1.8700346079065027</v>
      </c>
      <c r="H175" s="4">
        <f t="shared" ca="1" si="65"/>
        <v>6.1687633629447625</v>
      </c>
      <c r="J175" s="9">
        <f t="shared" ca="1" si="73"/>
        <v>0.2013720077778425</v>
      </c>
      <c r="L175" s="4">
        <f t="shared" ca="1" si="66"/>
        <v>522.28132254209345</v>
      </c>
      <c r="N175" t="str">
        <f t="shared" ca="1" si="74"/>
        <v xml:space="preserve"> </v>
      </c>
      <c r="O175" s="9" t="str">
        <f t="shared" ca="1" si="75"/>
        <v xml:space="preserve"> </v>
      </c>
      <c r="P175" s="4" t="str">
        <f t="shared" ca="1" si="76"/>
        <v>none</v>
      </c>
      <c r="Q175" s="4" t="str">
        <f t="shared" ca="1" si="77"/>
        <v xml:space="preserve"> </v>
      </c>
      <c r="R175" s="9" t="str">
        <f t="shared" ca="1" si="78"/>
        <v xml:space="preserve"> </v>
      </c>
      <c r="S175" s="4" t="str">
        <f t="shared" ca="1" si="79"/>
        <v xml:space="preserve"> </v>
      </c>
      <c r="AB175">
        <f t="shared" si="80"/>
        <v>-0.81915204428899191</v>
      </c>
      <c r="AC175">
        <f t="shared" ca="1" si="69"/>
        <v>8.6829907130585332E-2</v>
      </c>
      <c r="AD175">
        <f t="shared" ca="1" si="70"/>
        <v>1.0225458086136834</v>
      </c>
      <c r="AF175">
        <f t="shared" ca="1" si="81"/>
        <v>2.2884139491387973E-2</v>
      </c>
      <c r="AG175">
        <f t="shared" ca="1" si="67"/>
        <v>6.3024206992254792E-2</v>
      </c>
      <c r="AH175">
        <f t="shared" ca="1" si="82"/>
        <v>-0.97497029650554135</v>
      </c>
      <c r="AI175">
        <f t="shared" ca="1" si="71"/>
        <v>-0.97497029650554135</v>
      </c>
      <c r="AJ175" s="4">
        <f t="shared" ca="1" si="83"/>
        <v>0.2013720077778425</v>
      </c>
      <c r="AK175">
        <f t="shared" ca="1" si="68"/>
        <v>-0.23285504762384465</v>
      </c>
      <c r="AL175">
        <f t="shared" ca="1" si="84"/>
        <v>0.53791396753145815</v>
      </c>
      <c r="AM175">
        <f t="shared" ca="1" si="72"/>
        <v>0.53791396753145815</v>
      </c>
      <c r="AN175" s="4" t="str">
        <f t="shared" ca="1" si="85"/>
        <v>ignore</v>
      </c>
    </row>
    <row r="176" spans="2:40" x14ac:dyDescent="0.25">
      <c r="B176">
        <v>146</v>
      </c>
      <c r="D176" s="9">
        <f t="shared" ca="1" si="63"/>
        <v>167.57</v>
      </c>
      <c r="F176" s="4">
        <f t="shared" ca="1" si="64"/>
        <v>1.8441417828919691</v>
      </c>
      <c r="H176" s="4">
        <f t="shared" ca="1" si="65"/>
        <v>6.2808081045006174</v>
      </c>
      <c r="J176" s="9">
        <f t="shared" ca="1" si="73"/>
        <v>0.19495210906090904</v>
      </c>
      <c r="L176" s="4">
        <f t="shared" ca="1" si="66"/>
        <v>522.30721536710803</v>
      </c>
      <c r="N176" t="str">
        <f t="shared" ca="1" si="74"/>
        <v xml:space="preserve"> </v>
      </c>
      <c r="O176" s="9" t="str">
        <f t="shared" ca="1" si="75"/>
        <v xml:space="preserve"> </v>
      </c>
      <c r="P176" s="4" t="str">
        <f t="shared" ca="1" si="76"/>
        <v>none</v>
      </c>
      <c r="Q176" s="4" t="str">
        <f t="shared" ca="1" si="77"/>
        <v xml:space="preserve"> </v>
      </c>
      <c r="R176" s="9" t="str">
        <f t="shared" ca="1" si="78"/>
        <v xml:space="preserve"> </v>
      </c>
      <c r="S176" s="4" t="str">
        <f t="shared" ca="1" si="79"/>
        <v xml:space="preserve"> </v>
      </c>
      <c r="AB176">
        <f t="shared" si="80"/>
        <v>-0.82903757255504162</v>
      </c>
      <c r="AC176">
        <f t="shared" ca="1" si="69"/>
        <v>8.7877770597767316E-2</v>
      </c>
      <c r="AD176">
        <f t="shared" ca="1" si="70"/>
        <v>1.0227288784066111</v>
      </c>
      <c r="AF176">
        <f t="shared" ca="1" si="81"/>
        <v>2.3069956498433592E-2</v>
      </c>
      <c r="AG176">
        <f t="shared" ca="1" si="67"/>
        <v>6.2587655700856407E-2</v>
      </c>
      <c r="AH176">
        <f t="shared" ca="1" si="82"/>
        <v>-0.97655846817001346</v>
      </c>
      <c r="AI176">
        <f t="shared" ca="1" si="71"/>
        <v>-0.97655846817001346</v>
      </c>
      <c r="AJ176" s="4">
        <f t="shared" ca="1" si="83"/>
        <v>0.19495210906090904</v>
      </c>
      <c r="AK176">
        <f t="shared" ca="1" si="68"/>
        <v>-0.23443724839971306</v>
      </c>
      <c r="AL176">
        <f t="shared" ca="1" si="84"/>
        <v>0.5610707112649953</v>
      </c>
      <c r="AM176">
        <f t="shared" ca="1" si="72"/>
        <v>0.5610707112649953</v>
      </c>
      <c r="AN176" s="4" t="str">
        <f t="shared" ca="1" si="85"/>
        <v>ignore</v>
      </c>
    </row>
    <row r="177" spans="2:40" x14ac:dyDescent="0.25">
      <c r="B177">
        <v>147</v>
      </c>
      <c r="D177" s="9">
        <f t="shared" ca="1" si="63"/>
        <v>167.98099999999999</v>
      </c>
      <c r="F177" s="4">
        <f t="shared" ca="1" si="64"/>
        <v>1.8193543410644764</v>
      </c>
      <c r="H177" s="4">
        <f t="shared" ca="1" si="65"/>
        <v>6.3916939805064192</v>
      </c>
      <c r="J177" s="9">
        <f t="shared" ca="1" si="73"/>
        <v>0.18859201042105936</v>
      </c>
      <c r="L177" s="4">
        <f t="shared" ca="1" si="66"/>
        <v>522.3320028089355</v>
      </c>
      <c r="N177" t="str">
        <f t="shared" ca="1" si="74"/>
        <v xml:space="preserve"> </v>
      </c>
      <c r="O177" s="9" t="str">
        <f t="shared" ca="1" si="75"/>
        <v xml:space="preserve"> </v>
      </c>
      <c r="P177" s="4" t="str">
        <f t="shared" ca="1" si="76"/>
        <v>none</v>
      </c>
      <c r="Q177" s="4" t="str">
        <f t="shared" ca="1" si="77"/>
        <v xml:space="preserve"> </v>
      </c>
      <c r="R177" s="9" t="str">
        <f t="shared" ca="1" si="78"/>
        <v xml:space="preserve"> </v>
      </c>
      <c r="S177" s="4" t="str">
        <f t="shared" ca="1" si="79"/>
        <v xml:space="preserve"> </v>
      </c>
      <c r="AB177">
        <f t="shared" si="80"/>
        <v>-0.83867056794542394</v>
      </c>
      <c r="AC177">
        <f t="shared" ca="1" si="69"/>
        <v>8.8898865644734149E-2</v>
      </c>
      <c r="AD177">
        <f t="shared" ca="1" si="70"/>
        <v>1.0229093841542978</v>
      </c>
      <c r="AF177">
        <f t="shared" ca="1" si="81"/>
        <v>2.3253170983211585E-2</v>
      </c>
      <c r="AG177">
        <f t="shared" ca="1" si="67"/>
        <v>6.2166834979884497E-2</v>
      </c>
      <c r="AH177">
        <f t="shared" ca="1" si="82"/>
        <v>-0.97807883965219877</v>
      </c>
      <c r="AI177">
        <f t="shared" ca="1" si="71"/>
        <v>-0.97807883965219877</v>
      </c>
      <c r="AJ177" s="4">
        <f t="shared" ca="1" si="83"/>
        <v>0.18859201042105936</v>
      </c>
      <c r="AK177">
        <f t="shared" ca="1" si="68"/>
        <v>-0.23598255516360794</v>
      </c>
      <c r="AL177">
        <f t="shared" ca="1" si="84"/>
        <v>0.58386536253000954</v>
      </c>
      <c r="AM177">
        <f t="shared" ca="1" si="72"/>
        <v>0.58386536253000954</v>
      </c>
      <c r="AN177" s="4" t="str">
        <f t="shared" ca="1" si="85"/>
        <v>ignore</v>
      </c>
    </row>
    <row r="178" spans="2:40" x14ac:dyDescent="0.25">
      <c r="B178">
        <v>148</v>
      </c>
      <c r="D178" s="9">
        <f t="shared" ca="1" si="63"/>
        <v>168.38800000000001</v>
      </c>
      <c r="F178" s="4">
        <f t="shared" ca="1" si="64"/>
        <v>1.7956369392117904</v>
      </c>
      <c r="H178" s="4">
        <f t="shared" ca="1" si="65"/>
        <v>6.5012707868681083</v>
      </c>
      <c r="J178" s="9">
        <f t="shared" ca="1" si="73"/>
        <v>0.18228971789265055</v>
      </c>
      <c r="L178" s="4">
        <f t="shared" ca="1" si="66"/>
        <v>522.35572021078815</v>
      </c>
      <c r="N178" t="str">
        <f t="shared" ca="1" si="74"/>
        <v xml:space="preserve"> </v>
      </c>
      <c r="O178" s="9" t="str">
        <f t="shared" ca="1" si="75"/>
        <v xml:space="preserve"> </v>
      </c>
      <c r="P178" s="4" t="str">
        <f t="shared" ca="1" si="76"/>
        <v>none</v>
      </c>
      <c r="Q178" s="4" t="str">
        <f t="shared" ca="1" si="77"/>
        <v xml:space="preserve"> </v>
      </c>
      <c r="R178" s="9" t="str">
        <f t="shared" ca="1" si="78"/>
        <v xml:space="preserve"> </v>
      </c>
      <c r="S178" s="4" t="str">
        <f t="shared" ca="1" si="79"/>
        <v xml:space="preserve"> </v>
      </c>
      <c r="AB178">
        <f t="shared" si="80"/>
        <v>-0.84804809615642596</v>
      </c>
      <c r="AC178">
        <f t="shared" ca="1" si="69"/>
        <v>8.9892881236042971E-2</v>
      </c>
      <c r="AD178">
        <f t="shared" ca="1" si="70"/>
        <v>1.0230871059382944</v>
      </c>
      <c r="AF178">
        <f t="shared" ca="1" si="81"/>
        <v>2.343355972709427E-2</v>
      </c>
      <c r="AG178">
        <f t="shared" ca="1" si="67"/>
        <v>6.1761464789075272E-2</v>
      </c>
      <c r="AH178">
        <f t="shared" ca="1" si="82"/>
        <v>-0.97953357877611824</v>
      </c>
      <c r="AI178">
        <f t="shared" ca="1" si="71"/>
        <v>-0.97953357877611824</v>
      </c>
      <c r="AJ178" s="4">
        <f t="shared" ca="1" si="83"/>
        <v>0.18228971789265055</v>
      </c>
      <c r="AK178">
        <f t="shared" ca="1" si="68"/>
        <v>-0.23749016025259662</v>
      </c>
      <c r="AL178">
        <f t="shared" ca="1" si="84"/>
        <v>0.60627383006508062</v>
      </c>
      <c r="AM178">
        <f t="shared" ca="1" si="72"/>
        <v>0.60627383006508062</v>
      </c>
      <c r="AN178" s="4" t="str">
        <f t="shared" ca="1" si="85"/>
        <v>ignore</v>
      </c>
    </row>
    <row r="179" spans="2:40" x14ac:dyDescent="0.25">
      <c r="B179">
        <v>149</v>
      </c>
      <c r="D179" s="9">
        <f t="shared" ca="1" si="63"/>
        <v>168.791</v>
      </c>
      <c r="F179" s="4">
        <f t="shared" ca="1" si="64"/>
        <v>1.7729559078034651</v>
      </c>
      <c r="H179" s="4">
        <f t="shared" ca="1" si="65"/>
        <v>6.6093881510201742</v>
      </c>
      <c r="J179" s="9">
        <f t="shared" ca="1" si="73"/>
        <v>0.17604324984583725</v>
      </c>
      <c r="L179" s="4">
        <f t="shared" ca="1" si="66"/>
        <v>522.37840124219645</v>
      </c>
      <c r="N179" t="str">
        <f t="shared" ca="1" si="74"/>
        <v xml:space="preserve"> </v>
      </c>
      <c r="O179" s="9" t="str">
        <f t="shared" ca="1" si="75"/>
        <v xml:space="preserve"> </v>
      </c>
      <c r="P179" s="4" t="str">
        <f t="shared" ca="1" si="76"/>
        <v>none</v>
      </c>
      <c r="Q179" s="4" t="str">
        <f t="shared" ca="1" si="77"/>
        <v xml:space="preserve"> </v>
      </c>
      <c r="R179" s="9" t="str">
        <f t="shared" ca="1" si="78"/>
        <v xml:space="preserve"> </v>
      </c>
      <c r="S179" s="4" t="str">
        <f t="shared" ca="1" si="79"/>
        <v xml:space="preserve"> </v>
      </c>
      <c r="AB179">
        <f t="shared" si="80"/>
        <v>-0.85716730070211222</v>
      </c>
      <c r="AC179">
        <f t="shared" ca="1" si="69"/>
        <v>9.0859514584915382E-2</v>
      </c>
      <c r="AD179">
        <f t="shared" ca="1" si="70"/>
        <v>1.0232618272319836</v>
      </c>
      <c r="AF179">
        <f t="shared" ca="1" si="81"/>
        <v>2.3610902954183985E-2</v>
      </c>
      <c r="AG179">
        <f t="shared" ca="1" si="67"/>
        <v>6.1371274386361849E-2</v>
      </c>
      <c r="AH179">
        <f t="shared" ca="1" si="82"/>
        <v>-0.9809247507082407</v>
      </c>
      <c r="AI179">
        <f t="shared" ca="1" si="71"/>
        <v>-0.9809247507082407</v>
      </c>
      <c r="AJ179" s="4">
        <f t="shared" ca="1" si="83"/>
        <v>0.17604324984583725</v>
      </c>
      <c r="AK179">
        <f t="shared" ca="1" si="68"/>
        <v>-0.23895928200450714</v>
      </c>
      <c r="AL179">
        <f t="shared" ca="1" si="84"/>
        <v>0.62827228777952726</v>
      </c>
      <c r="AM179">
        <f t="shared" ca="1" si="72"/>
        <v>0.62827228777952726</v>
      </c>
      <c r="AN179" s="4" t="str">
        <f t="shared" ca="1" si="85"/>
        <v>ignore</v>
      </c>
    </row>
    <row r="180" spans="2:40" x14ac:dyDescent="0.25">
      <c r="B180">
        <v>150</v>
      </c>
      <c r="D180" s="9">
        <f t="shared" ca="1" si="63"/>
        <v>169.19</v>
      </c>
      <c r="F180" s="4">
        <f t="shared" ca="1" si="64"/>
        <v>1.7512791919349568</v>
      </c>
      <c r="H180" s="4">
        <f t="shared" ca="1" si="65"/>
        <v>6.7158958658758969</v>
      </c>
      <c r="J180" s="9">
        <f t="shared" ca="1" si="73"/>
        <v>0.16985063820676716</v>
      </c>
      <c r="L180" s="4">
        <f t="shared" ca="1" si="66"/>
        <v>522.40007795806503</v>
      </c>
      <c r="N180" t="str">
        <f t="shared" ca="1" si="74"/>
        <v xml:space="preserve"> </v>
      </c>
      <c r="O180" s="9" t="str">
        <f t="shared" ca="1" si="75"/>
        <v xml:space="preserve"> </v>
      </c>
      <c r="P180" s="4" t="str">
        <f t="shared" ca="1" si="76"/>
        <v>none</v>
      </c>
      <c r="Q180" s="4" t="str">
        <f t="shared" ca="1" si="77"/>
        <v xml:space="preserve"> </v>
      </c>
      <c r="R180" s="9" t="str">
        <f t="shared" ca="1" si="78"/>
        <v xml:space="preserve"> </v>
      </c>
      <c r="S180" s="4" t="str">
        <f t="shared" ca="1" si="79"/>
        <v xml:space="preserve"> </v>
      </c>
      <c r="AB180">
        <f t="shared" si="80"/>
        <v>-0.86602540378443871</v>
      </c>
      <c r="AC180">
        <f t="shared" ca="1" si="69"/>
        <v>9.1798471245469374E-2</v>
      </c>
      <c r="AD180">
        <f t="shared" ca="1" si="70"/>
        <v>1.0234333351643825</v>
      </c>
      <c r="AF180">
        <f t="shared" ca="1" si="81"/>
        <v>2.3784984599076159E-2</v>
      </c>
      <c r="AG180">
        <f t="shared" ca="1" si="67"/>
        <v>6.0996002321774621E-2</v>
      </c>
      <c r="AH180">
        <f t="shared" ca="1" si="82"/>
        <v>-0.98225432157978354</v>
      </c>
      <c r="AI180">
        <f t="shared" ca="1" si="71"/>
        <v>-0.98225432157978354</v>
      </c>
      <c r="AJ180" s="4">
        <f t="shared" ca="1" si="83"/>
        <v>0.16985063820676716</v>
      </c>
      <c r="AK180">
        <f t="shared" ca="1" si="68"/>
        <v>-0.24038916471221958</v>
      </c>
      <c r="AL180">
        <f t="shared" ca="1" si="84"/>
        <v>0.64983721167663822</v>
      </c>
      <c r="AM180">
        <f t="shared" ca="1" si="72"/>
        <v>0.64983721167663822</v>
      </c>
      <c r="AN180" s="4" t="str">
        <f t="shared" ca="1" si="85"/>
        <v>ignore</v>
      </c>
    </row>
    <row r="181" spans="2:40" x14ac:dyDescent="0.25">
      <c r="B181">
        <v>151</v>
      </c>
      <c r="D181" s="9">
        <f t="shared" ca="1" si="63"/>
        <v>169.58500000000001</v>
      </c>
      <c r="F181" s="4">
        <f t="shared" ca="1" si="64"/>
        <v>1.7305762942801881</v>
      </c>
      <c r="H181" s="4">
        <f t="shared" ca="1" si="65"/>
        <v>6.8206442261394571</v>
      </c>
      <c r="J181" s="9">
        <f t="shared" ca="1" si="73"/>
        <v>0.16370992946960711</v>
      </c>
      <c r="L181" s="4">
        <f t="shared" ca="1" si="66"/>
        <v>522.42078085571973</v>
      </c>
      <c r="N181" t="str">
        <f t="shared" ca="1" si="74"/>
        <v xml:space="preserve"> </v>
      </c>
      <c r="O181" s="9" t="str">
        <f t="shared" ca="1" si="75"/>
        <v xml:space="preserve"> </v>
      </c>
      <c r="P181" s="4" t="str">
        <f t="shared" ca="1" si="76"/>
        <v>none</v>
      </c>
      <c r="Q181" s="4" t="str">
        <f t="shared" ca="1" si="77"/>
        <v xml:space="preserve"> </v>
      </c>
      <c r="R181" s="9" t="str">
        <f t="shared" ca="1" si="78"/>
        <v xml:space="preserve"> </v>
      </c>
      <c r="S181" s="4" t="str">
        <f t="shared" ca="1" si="79"/>
        <v xml:space="preserve"> </v>
      </c>
      <c r="AB181">
        <f t="shared" si="80"/>
        <v>-0.87461970713939574</v>
      </c>
      <c r="AC181">
        <f t="shared" ca="1" si="69"/>
        <v>9.2709465202410191E-2</v>
      </c>
      <c r="AD181">
        <f t="shared" ca="1" si="70"/>
        <v>1.0236014207794941</v>
      </c>
      <c r="AF181">
        <f t="shared" ca="1" si="81"/>
        <v>2.3955592570101693E-2</v>
      </c>
      <c r="AG181">
        <f t="shared" ca="1" si="67"/>
        <v>6.063539641719129E-2</v>
      </c>
      <c r="AH181">
        <f t="shared" ca="1" si="82"/>
        <v>-0.98352416198573545</v>
      </c>
      <c r="AI181">
        <f t="shared" ca="1" si="71"/>
        <v>-0.98352416198573545</v>
      </c>
      <c r="AJ181" s="4">
        <f t="shared" ca="1" si="83"/>
        <v>0.16370992946960711</v>
      </c>
      <c r="AK181">
        <f t="shared" ca="1" si="68"/>
        <v>-0.24177907855825354</v>
      </c>
      <c r="AL181">
        <f t="shared" ca="1" si="84"/>
        <v>0.67094541627037674</v>
      </c>
      <c r="AM181">
        <f t="shared" ca="1" si="72"/>
        <v>0.67094541627037674</v>
      </c>
      <c r="AN181" s="4" t="str">
        <f t="shared" ca="1" si="85"/>
        <v>ignore</v>
      </c>
    </row>
    <row r="182" spans="2:40" x14ac:dyDescent="0.25">
      <c r="B182">
        <v>152</v>
      </c>
      <c r="D182" s="9">
        <f t="shared" ca="1" si="63"/>
        <v>169.976</v>
      </c>
      <c r="F182" s="4">
        <f t="shared" ca="1" si="64"/>
        <v>1.7108182200988342</v>
      </c>
      <c r="H182" s="4">
        <f t="shared" ca="1" si="65"/>
        <v>6.9234843660173349</v>
      </c>
      <c r="J182" s="9">
        <f t="shared" ca="1" si="73"/>
        <v>0.15761918551711651</v>
      </c>
      <c r="L182" s="4">
        <f t="shared" ca="1" si="66"/>
        <v>522.44053892990109</v>
      </c>
      <c r="N182" t="str">
        <f t="shared" ca="1" si="74"/>
        <v xml:space="preserve"> </v>
      </c>
      <c r="O182" s="9" t="str">
        <f t="shared" ca="1" si="75"/>
        <v xml:space="preserve"> </v>
      </c>
      <c r="P182" s="4" t="str">
        <f t="shared" ca="1" si="76"/>
        <v>none</v>
      </c>
      <c r="Q182" s="4" t="str">
        <f t="shared" ca="1" si="77"/>
        <v xml:space="preserve"> </v>
      </c>
      <c r="R182" s="9" t="str">
        <f t="shared" ca="1" si="78"/>
        <v xml:space="preserve"> </v>
      </c>
      <c r="S182" s="4" t="str">
        <f t="shared" ca="1" si="79"/>
        <v xml:space="preserve"> </v>
      </c>
      <c r="AB182">
        <f t="shared" si="80"/>
        <v>-0.88294759285892699</v>
      </c>
      <c r="AC182">
        <f t="shared" ca="1" si="69"/>
        <v>9.3592218958153631E-2</v>
      </c>
      <c r="AD182">
        <f t="shared" ca="1" si="70"/>
        <v>1.0237658792908881</v>
      </c>
      <c r="AF182">
        <f t="shared" ca="1" si="81"/>
        <v>2.4122519007728049E-2</v>
      </c>
      <c r="AG182">
        <f t="shared" ca="1" si="67"/>
        <v>6.028921373374601E-2</v>
      </c>
      <c r="AH182">
        <f t="shared" ca="1" si="82"/>
        <v>-0.98473605035797518</v>
      </c>
      <c r="AI182">
        <f t="shared" ca="1" si="71"/>
        <v>-0.98473605035797518</v>
      </c>
      <c r="AJ182" s="4">
        <f t="shared" ca="1" si="83"/>
        <v>0.15761918551711651</v>
      </c>
      <c r="AK182">
        <f t="shared" ca="1" si="68"/>
        <v>-0.24312831953199807</v>
      </c>
      <c r="AL182">
        <f t="shared" ca="1" si="84"/>
        <v>0.69157409044381901</v>
      </c>
      <c r="AM182">
        <f t="shared" ca="1" si="72"/>
        <v>0.69157409044381901</v>
      </c>
      <c r="AN182" s="4" t="str">
        <f t="shared" ca="1" si="85"/>
        <v>ignore</v>
      </c>
    </row>
    <row r="183" spans="2:40" x14ac:dyDescent="0.25">
      <c r="B183">
        <v>153</v>
      </c>
      <c r="D183" s="9">
        <f t="shared" ca="1" si="63"/>
        <v>170.364</v>
      </c>
      <c r="F183" s="4">
        <f t="shared" ca="1" si="64"/>
        <v>1.6919774243235615</v>
      </c>
      <c r="H183" s="4">
        <f t="shared" ca="1" si="65"/>
        <v>7.0242685973636023</v>
      </c>
      <c r="J183" s="9">
        <f t="shared" ca="1" si="73"/>
        <v>0.15157648426509179</v>
      </c>
      <c r="L183" s="4">
        <f t="shared" ca="1" si="66"/>
        <v>522.4593797256764</v>
      </c>
      <c r="N183" t="str">
        <f t="shared" ca="1" si="74"/>
        <v xml:space="preserve"> </v>
      </c>
      <c r="O183" s="9" t="str">
        <f t="shared" ca="1" si="75"/>
        <v xml:space="preserve"> </v>
      </c>
      <c r="P183" s="4" t="str">
        <f t="shared" ca="1" si="76"/>
        <v>none</v>
      </c>
      <c r="Q183" s="4" t="str">
        <f t="shared" ca="1" si="77"/>
        <v xml:space="preserve"> </v>
      </c>
      <c r="R183" s="9" t="str">
        <f t="shared" ca="1" si="78"/>
        <v xml:space="preserve"> </v>
      </c>
      <c r="S183" s="4" t="str">
        <f t="shared" ca="1" si="79"/>
        <v xml:space="preserve"> </v>
      </c>
      <c r="AB183">
        <f t="shared" si="80"/>
        <v>-0.89100652418836779</v>
      </c>
      <c r="AC183">
        <f t="shared" ca="1" si="69"/>
        <v>9.4446463617354218E-2</v>
      </c>
      <c r="AD183">
        <f t="shared" ca="1" si="70"/>
        <v>1.0239265103312014</v>
      </c>
      <c r="AF183">
        <f t="shared" ca="1" si="81"/>
        <v>2.4285560537804021E-2</v>
      </c>
      <c r="AG183">
        <f t="shared" ca="1" si="67"/>
        <v>5.9957220528579859E-2</v>
      </c>
      <c r="AH183">
        <f t="shared" ca="1" si="82"/>
        <v>-0.98589167621068252</v>
      </c>
      <c r="AI183">
        <f t="shared" ca="1" si="71"/>
        <v>-0.98589167621068252</v>
      </c>
      <c r="AJ183" s="4">
        <f t="shared" ca="1" si="83"/>
        <v>0.15157648426509179</v>
      </c>
      <c r="AK183">
        <f t="shared" ca="1" si="68"/>
        <v>-0.24443620933179852</v>
      </c>
      <c r="AL183">
        <f t="shared" ca="1" si="84"/>
        <v>0.7117008326984291</v>
      </c>
      <c r="AM183">
        <f t="shared" ca="1" si="72"/>
        <v>0.7117008326984291</v>
      </c>
      <c r="AN183" s="4" t="str">
        <f t="shared" ca="1" si="85"/>
        <v>ignore</v>
      </c>
    </row>
    <row r="184" spans="2:40" x14ac:dyDescent="0.25">
      <c r="B184">
        <v>154</v>
      </c>
      <c r="D184" s="9">
        <f t="shared" ca="1" si="63"/>
        <v>170.749</v>
      </c>
      <c r="F184" s="4">
        <f t="shared" ca="1" si="64"/>
        <v>1.6740277607488878</v>
      </c>
      <c r="H184" s="4">
        <f t="shared" ca="1" si="65"/>
        <v>7.1228507472942102</v>
      </c>
      <c r="J184" s="9">
        <f t="shared" ca="1" si="73"/>
        <v>0.14557992014539506</v>
      </c>
      <c r="L184" s="4">
        <f t="shared" ca="1" si="66"/>
        <v>522.47732938925105</v>
      </c>
      <c r="N184" t="str">
        <f t="shared" ca="1" si="74"/>
        <v xml:space="preserve"> </v>
      </c>
      <c r="O184" s="9" t="str">
        <f t="shared" ca="1" si="75"/>
        <v xml:space="preserve"> </v>
      </c>
      <c r="P184" s="4" t="str">
        <f t="shared" ca="1" si="76"/>
        <v>none</v>
      </c>
      <c r="Q184" s="4" t="str">
        <f t="shared" ca="1" si="77"/>
        <v xml:space="preserve"> </v>
      </c>
      <c r="R184" s="9" t="str">
        <f t="shared" ca="1" si="78"/>
        <v xml:space="preserve"> </v>
      </c>
      <c r="S184" s="4" t="str">
        <f t="shared" ca="1" si="79"/>
        <v xml:space="preserve"> </v>
      </c>
      <c r="AB184">
        <f t="shared" si="80"/>
        <v>-0.89879404629916704</v>
      </c>
      <c r="AC184">
        <f t="shared" ca="1" si="69"/>
        <v>9.5271938968813544E-2</v>
      </c>
      <c r="AD184">
        <f t="shared" ca="1" si="70"/>
        <v>1.0240831181962546</v>
      </c>
      <c r="AF184">
        <f t="shared" ca="1" si="81"/>
        <v>2.4444518519339847E-2</v>
      </c>
      <c r="AG184">
        <f t="shared" ca="1" si="67"/>
        <v>5.9639192202491025E-2</v>
      </c>
      <c r="AH184">
        <f t="shared" ca="1" si="82"/>
        <v>-0.98699264325695824</v>
      </c>
      <c r="AI184">
        <f t="shared" ca="1" si="71"/>
        <v>-0.98699264325695824</v>
      </c>
      <c r="AJ184" s="4">
        <f t="shared" ca="1" si="83"/>
        <v>0.14557992014539506</v>
      </c>
      <c r="AK184">
        <f t="shared" ca="1" si="68"/>
        <v>-0.24570209525399056</v>
      </c>
      <c r="AL184">
        <f t="shared" ca="1" si="84"/>
        <v>0.73130368574412796</v>
      </c>
      <c r="AM184">
        <f t="shared" ca="1" si="72"/>
        <v>0.73130368574412796</v>
      </c>
      <c r="AN184" s="4" t="str">
        <f t="shared" ca="1" si="85"/>
        <v>ignore</v>
      </c>
    </row>
    <row r="185" spans="2:40" x14ac:dyDescent="0.25">
      <c r="B185">
        <v>155</v>
      </c>
      <c r="D185" s="9">
        <f t="shared" ca="1" si="63"/>
        <v>171.13</v>
      </c>
      <c r="F185" s="4">
        <f t="shared" ca="1" si="64"/>
        <v>1.6569444333264687</v>
      </c>
      <c r="H185" s="4">
        <f t="shared" ca="1" si="65"/>
        <v>7.2190864943081383</v>
      </c>
      <c r="J185" s="9">
        <f t="shared" ca="1" si="73"/>
        <v>0.1396276044409985</v>
      </c>
      <c r="L185" s="4">
        <f t="shared" ca="1" si="66"/>
        <v>522.49441271667354</v>
      </c>
      <c r="N185" t="str">
        <f t="shared" ca="1" si="74"/>
        <v xml:space="preserve"> </v>
      </c>
      <c r="O185" s="9" t="str">
        <f t="shared" ca="1" si="75"/>
        <v xml:space="preserve"> </v>
      </c>
      <c r="P185" s="4" t="str">
        <f t="shared" ca="1" si="76"/>
        <v>none</v>
      </c>
      <c r="Q185" s="4" t="str">
        <f t="shared" ca="1" si="77"/>
        <v xml:space="preserve"> </v>
      </c>
      <c r="R185" s="9" t="str">
        <f t="shared" ca="1" si="78"/>
        <v xml:space="preserve"> </v>
      </c>
      <c r="S185" s="4" t="str">
        <f t="shared" ca="1" si="79"/>
        <v xml:space="preserve"> </v>
      </c>
      <c r="AB185">
        <f t="shared" si="80"/>
        <v>-0.90630778703664994</v>
      </c>
      <c r="AC185">
        <f t="shared" ca="1" si="69"/>
        <v>9.6068393564742949E-2</v>
      </c>
      <c r="AD185">
        <f t="shared" ca="1" si="70"/>
        <v>1.0242355120834876</v>
      </c>
      <c r="AF185">
        <f t="shared" ca="1" si="81"/>
        <v>2.4599199286520605E-2</v>
      </c>
      <c r="AG185">
        <f t="shared" ca="1" si="67"/>
        <v>5.9334913239926304E-2</v>
      </c>
      <c r="AH185">
        <f t="shared" ca="1" si="82"/>
        <v>-0.98804047239618842</v>
      </c>
      <c r="AI185">
        <f t="shared" ca="1" si="71"/>
        <v>-0.98804047239618842</v>
      </c>
      <c r="AJ185" s="4">
        <f t="shared" ca="1" si="83"/>
        <v>0.1396276044409985</v>
      </c>
      <c r="AK185">
        <f t="shared" ca="1" si="68"/>
        <v>-0.24692535007084965</v>
      </c>
      <c r="AL185">
        <f t="shared" ca="1" si="84"/>
        <v>0.75036117038095518</v>
      </c>
      <c r="AM185">
        <f t="shared" ca="1" si="72"/>
        <v>0.75036117038095518</v>
      </c>
      <c r="AN185" s="4" t="str">
        <f t="shared" ca="1" si="85"/>
        <v>ignore</v>
      </c>
    </row>
    <row r="186" spans="2:40" x14ac:dyDescent="0.25">
      <c r="B186">
        <v>156</v>
      </c>
      <c r="D186" s="9">
        <f t="shared" ca="1" si="63"/>
        <v>171.50800000000001</v>
      </c>
      <c r="F186" s="4">
        <f t="shared" ca="1" si="64"/>
        <v>1.6407039495661773</v>
      </c>
      <c r="H186" s="4">
        <f t="shared" ca="1" si="65"/>
        <v>7.3128337019590042</v>
      </c>
      <c r="J186" s="9">
        <f t="shared" ca="1" si="73"/>
        <v>0.13371766548570516</v>
      </c>
      <c r="L186" s="4">
        <f t="shared" ca="1" si="66"/>
        <v>522.51065320043381</v>
      </c>
      <c r="N186" t="str">
        <f t="shared" ca="1" si="74"/>
        <v xml:space="preserve"> </v>
      </c>
      <c r="O186" s="9" t="str">
        <f t="shared" ca="1" si="75"/>
        <v xml:space="preserve"> </v>
      </c>
      <c r="P186" s="4" t="str">
        <f t="shared" ca="1" si="76"/>
        <v>none</v>
      </c>
      <c r="Q186" s="4" t="str">
        <f t="shared" ca="1" si="77"/>
        <v xml:space="preserve"> </v>
      </c>
      <c r="R186" s="9" t="str">
        <f t="shared" ca="1" si="78"/>
        <v xml:space="preserve"> </v>
      </c>
      <c r="S186" s="4" t="str">
        <f t="shared" ca="1" si="79"/>
        <v xml:space="preserve"> </v>
      </c>
      <c r="AB186">
        <f t="shared" si="80"/>
        <v>-0.91354545764260076</v>
      </c>
      <c r="AC186">
        <f t="shared" ca="1" si="69"/>
        <v>9.6835584797357099E-2</v>
      </c>
      <c r="AD186">
        <f t="shared" ca="1" si="70"/>
        <v>1.0243835063244233</v>
      </c>
      <c r="AF186">
        <f t="shared" ca="1" si="81"/>
        <v>2.474941438465824E-2</v>
      </c>
      <c r="AG186">
        <f t="shared" ca="1" si="67"/>
        <v>5.9044177142644316E-2</v>
      </c>
      <c r="AH186">
        <f t="shared" ca="1" si="82"/>
        <v>-0.98903660457223452</v>
      </c>
      <c r="AI186">
        <f t="shared" ca="1" si="71"/>
        <v>-0.98903660457223452</v>
      </c>
      <c r="AJ186" s="4">
        <f t="shared" ca="1" si="83"/>
        <v>0.13371766548570516</v>
      </c>
      <c r="AK186">
        <f t="shared" ca="1" si="68"/>
        <v>-0.24810537189930645</v>
      </c>
      <c r="AL186">
        <f t="shared" ca="1" si="84"/>
        <v>0.76885231862401482</v>
      </c>
      <c r="AM186">
        <f t="shared" ca="1" si="72"/>
        <v>0.76885231862401482</v>
      </c>
      <c r="AN186" s="4" t="str">
        <f t="shared" ca="1" si="85"/>
        <v>ignore</v>
      </c>
    </row>
    <row r="187" spans="2:40" x14ac:dyDescent="0.25">
      <c r="B187">
        <v>157</v>
      </c>
      <c r="D187" s="9">
        <f t="shared" ca="1" si="63"/>
        <v>171.88300000000001</v>
      </c>
      <c r="F187" s="4">
        <f t="shared" ca="1" si="64"/>
        <v>1.6252840760346419</v>
      </c>
      <c r="H187" s="4">
        <f t="shared" ca="1" si="65"/>
        <v>7.4039527491290693</v>
      </c>
      <c r="J187" s="9">
        <f t="shared" ca="1" si="73"/>
        <v>0.12784824874030681</v>
      </c>
      <c r="L187" s="4">
        <f t="shared" ca="1" si="66"/>
        <v>522.52607307396534</v>
      </c>
      <c r="N187" t="str">
        <f t="shared" ca="1" si="74"/>
        <v xml:space="preserve"> </v>
      </c>
      <c r="O187" s="9" t="str">
        <f t="shared" ca="1" si="75"/>
        <v xml:space="preserve"> </v>
      </c>
      <c r="P187" s="4" t="str">
        <f t="shared" ca="1" si="76"/>
        <v>none</v>
      </c>
      <c r="Q187" s="4" t="str">
        <f t="shared" ca="1" si="77"/>
        <v xml:space="preserve"> </v>
      </c>
      <c r="R187" s="9" t="str">
        <f t="shared" ca="1" si="78"/>
        <v xml:space="preserve"> </v>
      </c>
      <c r="S187" s="4" t="str">
        <f t="shared" ca="1" si="79"/>
        <v xml:space="preserve"> </v>
      </c>
      <c r="AB187">
        <f t="shared" si="80"/>
        <v>-0.92050485345244037</v>
      </c>
      <c r="AC187">
        <f t="shared" ca="1" si="69"/>
        <v>9.7573278972774638E-2</v>
      </c>
      <c r="AD187">
        <f t="shared" ca="1" si="70"/>
        <v>1.024526920610876</v>
      </c>
      <c r="AF187">
        <f t="shared" ca="1" si="81"/>
        <v>2.489498079979454E-2</v>
      </c>
      <c r="AG187">
        <f t="shared" ca="1" si="67"/>
        <v>5.8766786358275022E-2</v>
      </c>
      <c r="AH187">
        <f t="shared" ca="1" si="82"/>
        <v>-0.98998240350296618</v>
      </c>
      <c r="AI187">
        <f t="shared" ca="1" si="71"/>
        <v>-0.98998240350296618</v>
      </c>
      <c r="AJ187" s="4">
        <f t="shared" ca="1" si="83"/>
        <v>0.12784824874030681</v>
      </c>
      <c r="AK187">
        <f t="shared" ca="1" si="68"/>
        <v>-0.24924158406216823</v>
      </c>
      <c r="AL187">
        <f t="shared" ca="1" si="84"/>
        <v>0.78675670602429204</v>
      </c>
      <c r="AM187">
        <f t="shared" ca="1" si="72"/>
        <v>0.78675670602429204</v>
      </c>
      <c r="AN187" s="4" t="str">
        <f t="shared" ca="1" si="85"/>
        <v>ignore</v>
      </c>
    </row>
    <row r="188" spans="2:40" x14ac:dyDescent="0.25">
      <c r="B188">
        <v>158</v>
      </c>
      <c r="D188" s="9">
        <f t="shared" ca="1" si="63"/>
        <v>172.256</v>
      </c>
      <c r="F188" s="4">
        <f t="shared" ca="1" si="64"/>
        <v>1.6106637959381107</v>
      </c>
      <c r="H188" s="4">
        <f t="shared" ca="1" si="65"/>
        <v>7.492306855968347</v>
      </c>
      <c r="J188" s="9">
        <f t="shared" ca="1" si="73"/>
        <v>0.12201751675614593</v>
      </c>
      <c r="L188" s="4">
        <f t="shared" ca="1" si="66"/>
        <v>522.54069335406189</v>
      </c>
      <c r="N188" t="str">
        <f t="shared" ca="1" si="74"/>
        <v xml:space="preserve"> </v>
      </c>
      <c r="O188" s="9" t="str">
        <f t="shared" ca="1" si="75"/>
        <v xml:space="preserve"> </v>
      </c>
      <c r="P188" s="4" t="str">
        <f t="shared" ca="1" si="76"/>
        <v>none</v>
      </c>
      <c r="Q188" s="4" t="str">
        <f t="shared" ca="1" si="77"/>
        <v xml:space="preserve"> </v>
      </c>
      <c r="R188" s="9" t="str">
        <f t="shared" ca="1" si="78"/>
        <v xml:space="preserve"> </v>
      </c>
      <c r="S188" s="4" t="str">
        <f t="shared" ca="1" si="79"/>
        <v xml:space="preserve"> </v>
      </c>
      <c r="AB188">
        <f t="shared" si="80"/>
        <v>-0.92718385456678731</v>
      </c>
      <c r="AC188">
        <f t="shared" ca="1" si="69"/>
        <v>9.8281251382203463E-2</v>
      </c>
      <c r="AD188">
        <f t="shared" ca="1" si="70"/>
        <v>1.0246655802146292</v>
      </c>
      <c r="AF188">
        <f t="shared" ca="1" si="81"/>
        <v>2.5035721181675439E-2</v>
      </c>
      <c r="AG188">
        <f t="shared" ca="1" si="67"/>
        <v>5.8502552204901699E-2</v>
      </c>
      <c r="AH188">
        <f t="shared" ca="1" si="82"/>
        <v>-0.99087915828205808</v>
      </c>
      <c r="AI188">
        <f t="shared" ca="1" si="71"/>
        <v>-0.99087915828205808</v>
      </c>
      <c r="AJ188" s="4">
        <f t="shared" ca="1" si="83"/>
        <v>0.12201751675614593</v>
      </c>
      <c r="AK188">
        <f t="shared" ca="1" si="68"/>
        <v>-0.25033343494347721</v>
      </c>
      <c r="AL188">
        <f t="shared" ca="1" si="84"/>
        <v>0.80405448313889161</v>
      </c>
      <c r="AM188">
        <f t="shared" ca="1" si="72"/>
        <v>0.80405448313889161</v>
      </c>
      <c r="AN188" s="4" t="str">
        <f t="shared" ca="1" si="85"/>
        <v>ignore</v>
      </c>
    </row>
    <row r="189" spans="2:40" x14ac:dyDescent="0.25">
      <c r="B189">
        <v>159</v>
      </c>
      <c r="D189" s="9">
        <f t="shared" ca="1" si="63"/>
        <v>172.625</v>
      </c>
      <c r="F189" s="4">
        <f t="shared" ca="1" si="64"/>
        <v>1.5968232687654595</v>
      </c>
      <c r="H189" s="4">
        <f t="shared" ca="1" si="65"/>
        <v>7.5777624045752248</v>
      </c>
      <c r="J189" s="9">
        <f t="shared" ca="1" si="73"/>
        <v>0.11622364903600768</v>
      </c>
      <c r="L189" s="4">
        <f t="shared" ca="1" si="66"/>
        <v>522.55453388123453</v>
      </c>
      <c r="N189" t="str">
        <f t="shared" ca="1" si="74"/>
        <v xml:space="preserve"> </v>
      </c>
      <c r="O189" s="9" t="str">
        <f t="shared" ca="1" si="75"/>
        <v xml:space="preserve"> </v>
      </c>
      <c r="P189" s="4" t="str">
        <f t="shared" ca="1" si="76"/>
        <v>none</v>
      </c>
      <c r="Q189" s="4" t="str">
        <f t="shared" ca="1" si="77"/>
        <v xml:space="preserve"> </v>
      </c>
      <c r="R189" s="9" t="str">
        <f t="shared" ca="1" si="78"/>
        <v xml:space="preserve"> </v>
      </c>
      <c r="S189" s="4" t="str">
        <f t="shared" ca="1" si="79"/>
        <v xml:space="preserve"> </v>
      </c>
      <c r="AB189">
        <f t="shared" si="80"/>
        <v>-0.93358042649720174</v>
      </c>
      <c r="AC189">
        <f t="shared" ca="1" si="69"/>
        <v>9.8959286370389421E-2</v>
      </c>
      <c r="AD189">
        <f t="shared" ca="1" si="70"/>
        <v>1.0247993162003139</v>
      </c>
      <c r="AF189">
        <f t="shared" ca="1" si="81"/>
        <v>2.5171464059825014E-2</v>
      </c>
      <c r="AG189">
        <f t="shared" ca="1" si="67"/>
        <v>5.8251294792697465E-2</v>
      </c>
      <c r="AH189">
        <f t="shared" ca="1" si="82"/>
        <v>-0.99172808585426542</v>
      </c>
      <c r="AI189">
        <f t="shared" ca="1" si="71"/>
        <v>-0.99172808585426542</v>
      </c>
      <c r="AJ189" s="4">
        <f t="shared" ca="1" si="83"/>
        <v>0.11622364903600768</v>
      </c>
      <c r="AK189">
        <f t="shared" ca="1" si="68"/>
        <v>-0.25138039783953475</v>
      </c>
      <c r="AL189">
        <f t="shared" ca="1" si="84"/>
        <v>0.82072640610524383</v>
      </c>
      <c r="AM189">
        <f t="shared" ca="1" si="72"/>
        <v>0.82072640610524383</v>
      </c>
      <c r="AN189" s="4" t="str">
        <f t="shared" ca="1" si="85"/>
        <v>ignore</v>
      </c>
    </row>
    <row r="190" spans="2:40" x14ac:dyDescent="0.25">
      <c r="B190">
        <v>160</v>
      </c>
      <c r="D190" s="9">
        <f t="shared" ca="1" si="63"/>
        <v>172.99299999999999</v>
      </c>
      <c r="F190" s="4">
        <f t="shared" ca="1" si="64"/>
        <v>1.5837437919709176</v>
      </c>
      <c r="H190" s="4">
        <f t="shared" ca="1" si="65"/>
        <v>7.66018925351087</v>
      </c>
      <c r="J190" s="9">
        <f t="shared" ca="1" si="73"/>
        <v>0.11046484180184436</v>
      </c>
      <c r="L190" s="4">
        <f t="shared" ca="1" si="66"/>
        <v>522.56761335802901</v>
      </c>
      <c r="N190" t="str">
        <f t="shared" ca="1" si="74"/>
        <v xml:space="preserve"> </v>
      </c>
      <c r="O190" s="9" t="str">
        <f t="shared" ca="1" si="75"/>
        <v xml:space="preserve"> </v>
      </c>
      <c r="P190" s="4" t="str">
        <f t="shared" ca="1" si="76"/>
        <v>none</v>
      </c>
      <c r="Q190" s="4" t="str">
        <f t="shared" ca="1" si="77"/>
        <v xml:space="preserve"> </v>
      </c>
      <c r="R190" s="9" t="str">
        <f t="shared" ca="1" si="78"/>
        <v xml:space="preserve"> </v>
      </c>
      <c r="S190" s="4" t="str">
        <f t="shared" ca="1" si="79"/>
        <v xml:space="preserve"> </v>
      </c>
      <c r="AB190">
        <f t="shared" si="80"/>
        <v>-0.93969262078590832</v>
      </c>
      <c r="AC190">
        <f t="shared" ca="1" si="69"/>
        <v>9.9607177401306812E-2</v>
      </c>
      <c r="AD190">
        <f t="shared" ca="1" si="70"/>
        <v>1.0249279656312327</v>
      </c>
      <c r="AF190">
        <f t="shared" ca="1" si="81"/>
        <v>2.5302044052455824E-2</v>
      </c>
      <c r="AG190">
        <f t="shared" ca="1" si="67"/>
        <v>5.8012842943561294E-2</v>
      </c>
      <c r="AH190">
        <f t="shared" ca="1" si="82"/>
        <v>-0.99253033336566543</v>
      </c>
      <c r="AI190">
        <f t="shared" ca="1" si="71"/>
        <v>-0.99253033336566543</v>
      </c>
      <c r="AJ190" s="4">
        <f t="shared" ca="1" si="83"/>
        <v>0.11046484180184436</v>
      </c>
      <c r="AK190">
        <f t="shared" ca="1" si="68"/>
        <v>-0.25238197080702185</v>
      </c>
      <c r="AL190">
        <f t="shared" ca="1" si="84"/>
        <v>0.83675386627487081</v>
      </c>
      <c r="AM190">
        <f t="shared" ca="1" si="72"/>
        <v>0.83675386627487081</v>
      </c>
      <c r="AN190" s="4" t="str">
        <f t="shared" ca="1" si="85"/>
        <v>ignore</v>
      </c>
    </row>
    <row r="191" spans="2:40" x14ac:dyDescent="0.25">
      <c r="B191">
        <v>161</v>
      </c>
      <c r="D191" s="9">
        <f t="shared" ca="1" si="63"/>
        <v>173.357</v>
      </c>
      <c r="F191" s="4">
        <f t="shared" ca="1" si="64"/>
        <v>1.5714077646689915</v>
      </c>
      <c r="H191" s="4">
        <f t="shared" ca="1" si="65"/>
        <v>7.7394610452582171</v>
      </c>
      <c r="J191" s="9">
        <f t="shared" ca="1" si="73"/>
        <v>0.10473930767794194</v>
      </c>
      <c r="L191" s="4">
        <f t="shared" ca="1" si="66"/>
        <v>522.57994938533102</v>
      </c>
      <c r="N191" t="str">
        <f t="shared" ca="1" si="74"/>
        <v xml:space="preserve"> </v>
      </c>
      <c r="O191" s="9" t="str">
        <f t="shared" ca="1" si="75"/>
        <v xml:space="preserve"> </v>
      </c>
      <c r="P191" s="4" t="str">
        <f t="shared" ca="1" si="76"/>
        <v>none</v>
      </c>
      <c r="Q191" s="4" t="str">
        <f t="shared" ca="1" si="77"/>
        <v xml:space="preserve"> </v>
      </c>
      <c r="R191" s="9" t="str">
        <f t="shared" ca="1" si="78"/>
        <v xml:space="preserve"> </v>
      </c>
      <c r="S191" s="4" t="str">
        <f t="shared" ca="1" si="79"/>
        <v xml:space="preserve"> </v>
      </c>
      <c r="AB191">
        <f t="shared" si="80"/>
        <v>-0.94551857559931685</v>
      </c>
      <c r="AC191">
        <f t="shared" ca="1" si="69"/>
        <v>0.1002247271210714</v>
      </c>
      <c r="AD191">
        <f t="shared" ca="1" si="70"/>
        <v>1.0250513717678704</v>
      </c>
      <c r="AF191">
        <f t="shared" ca="1" si="81"/>
        <v>2.5427302067961163E-2</v>
      </c>
      <c r="AG191">
        <f t="shared" ca="1" si="67"/>
        <v>5.7787034109617073E-2</v>
      </c>
      <c r="AH191">
        <f t="shared" ca="1" si="82"/>
        <v>-0.99328698039055086</v>
      </c>
      <c r="AI191">
        <f t="shared" ca="1" si="71"/>
        <v>-0.99328698039055086</v>
      </c>
      <c r="AJ191" s="4">
        <f t="shared" ca="1" si="83"/>
        <v>0.10473930767794194</v>
      </c>
      <c r="AK191">
        <f t="shared" ca="1" si="68"/>
        <v>-0.25333767650955319</v>
      </c>
      <c r="AL191">
        <f t="shared" ca="1" si="84"/>
        <v>0.85211891886343982</v>
      </c>
      <c r="AM191">
        <f t="shared" ca="1" si="72"/>
        <v>0.85211891886343982</v>
      </c>
      <c r="AN191" s="4" t="str">
        <f t="shared" ca="1" si="85"/>
        <v>ignore</v>
      </c>
    </row>
    <row r="192" spans="2:40" x14ac:dyDescent="0.25">
      <c r="B192">
        <v>162</v>
      </c>
      <c r="D192" s="9">
        <f t="shared" ca="1" si="63"/>
        <v>173.72</v>
      </c>
      <c r="F192" s="4">
        <f t="shared" ca="1" si="64"/>
        <v>1.5597986533080306</v>
      </c>
      <c r="H192" s="4">
        <f t="shared" ca="1" si="65"/>
        <v>7.8154555057573427</v>
      </c>
      <c r="J192" s="9">
        <f t="shared" ca="1" si="73"/>
        <v>9.9045275297362276E-2</v>
      </c>
      <c r="L192" s="4">
        <f t="shared" ca="1" si="66"/>
        <v>522.59155849669196</v>
      </c>
      <c r="N192" t="str">
        <f t="shared" ca="1" si="74"/>
        <v xml:space="preserve"> </v>
      </c>
      <c r="O192" s="9" t="str">
        <f t="shared" ca="1" si="75"/>
        <v xml:space="preserve"> </v>
      </c>
      <c r="P192" s="4" t="str">
        <f t="shared" ca="1" si="76"/>
        <v>none</v>
      </c>
      <c r="Q192" s="4" t="str">
        <f t="shared" ca="1" si="77"/>
        <v xml:space="preserve"> </v>
      </c>
      <c r="R192" s="9" t="str">
        <f t="shared" ca="1" si="78"/>
        <v xml:space="preserve"> </v>
      </c>
      <c r="S192" s="4" t="str">
        <f t="shared" ca="1" si="79"/>
        <v xml:space="preserve"> </v>
      </c>
      <c r="AB192">
        <f t="shared" si="80"/>
        <v>-0.95105651629515353</v>
      </c>
      <c r="AC192">
        <f t="shared" ca="1" si="69"/>
        <v>0.10081174741805615</v>
      </c>
      <c r="AD192">
        <f t="shared" ca="1" si="70"/>
        <v>1.0251693842588592</v>
      </c>
      <c r="AF192">
        <f t="shared" ca="1" si="81"/>
        <v>2.5547085498743641E-2</v>
      </c>
      <c r="AG192">
        <f t="shared" ca="1" si="67"/>
        <v>5.7573714291362273E-2</v>
      </c>
      <c r="AH192">
        <f t="shared" ca="1" si="82"/>
        <v>-0.99399904103680992</v>
      </c>
      <c r="AI192">
        <f t="shared" ca="1" si="71"/>
        <v>-0.99399904103680992</v>
      </c>
      <c r="AJ192" s="4">
        <f t="shared" ca="1" si="83"/>
        <v>9.9045275297362276E-2</v>
      </c>
      <c r="AK192">
        <f t="shared" ca="1" si="68"/>
        <v>-0.25424706206391107</v>
      </c>
      <c r="AL192">
        <f t="shared" ca="1" si="84"/>
        <v>0.86680431057499174</v>
      </c>
      <c r="AM192">
        <f t="shared" ca="1" si="72"/>
        <v>0.86680431057499174</v>
      </c>
      <c r="AN192" s="4" t="str">
        <f t="shared" ca="1" si="85"/>
        <v>ignore</v>
      </c>
    </row>
    <row r="193" spans="2:40" x14ac:dyDescent="0.25">
      <c r="B193">
        <v>163</v>
      </c>
      <c r="D193" s="9">
        <f t="shared" ca="1" si="63"/>
        <v>174.08</v>
      </c>
      <c r="F193" s="4">
        <f t="shared" ca="1" si="64"/>
        <v>1.5489009592947074</v>
      </c>
      <c r="H193" s="4">
        <f t="shared" ca="1" si="65"/>
        <v>7.8880547351721573</v>
      </c>
      <c r="J193" s="9">
        <f t="shared" ca="1" si="73"/>
        <v>9.3380988839135856E-2</v>
      </c>
      <c r="L193" s="4">
        <f t="shared" ca="1" si="66"/>
        <v>522.60245619070531</v>
      </c>
      <c r="N193" t="str">
        <f t="shared" ca="1" si="74"/>
        <v xml:space="preserve"> </v>
      </c>
      <c r="O193" s="9" t="str">
        <f t="shared" ca="1" si="75"/>
        <v xml:space="preserve"> </v>
      </c>
      <c r="P193" s="4" t="str">
        <f t="shared" ca="1" si="76"/>
        <v>none</v>
      </c>
      <c r="Q193" s="4" t="str">
        <f t="shared" ca="1" si="77"/>
        <v xml:space="preserve"> </v>
      </c>
      <c r="R193" s="9" t="str">
        <f t="shared" ca="1" si="78"/>
        <v xml:space="preserve"> </v>
      </c>
      <c r="S193" s="4" t="str">
        <f t="shared" ca="1" si="79"/>
        <v xml:space="preserve"> </v>
      </c>
      <c r="AB193">
        <f t="shared" si="80"/>
        <v>-0.95630475596303555</v>
      </c>
      <c r="AC193">
        <f t="shared" ca="1" si="69"/>
        <v>0.10136805948019205</v>
      </c>
      <c r="AD193">
        <f t="shared" ca="1" si="70"/>
        <v>1.0252818593241571</v>
      </c>
      <c r="AF193">
        <f t="shared" ca="1" si="81"/>
        <v>2.5661248407144087E-2</v>
      </c>
      <c r="AG193">
        <f t="shared" ca="1" si="67"/>
        <v>5.7372737956182605E-2</v>
      </c>
      <c r="AH193">
        <f t="shared" ca="1" si="82"/>
        <v>-0.99466746593175259</v>
      </c>
      <c r="AI193">
        <f t="shared" ca="1" si="71"/>
        <v>-0.99466746593175259</v>
      </c>
      <c r="AJ193" s="4">
        <f t="shared" ca="1" si="83"/>
        <v>9.3380988839135856E-2</v>
      </c>
      <c r="AK193">
        <f t="shared" ca="1" si="68"/>
        <v>-0.25510969888712431</v>
      </c>
      <c r="AL193">
        <f t="shared" ca="1" si="84"/>
        <v>0.88079350615952579</v>
      </c>
      <c r="AM193">
        <f t="shared" ca="1" si="72"/>
        <v>0.88079350615952579</v>
      </c>
      <c r="AN193" s="4" t="str">
        <f t="shared" ca="1" si="85"/>
        <v>ignore</v>
      </c>
    </row>
    <row r="194" spans="2:40" x14ac:dyDescent="0.25">
      <c r="B194">
        <v>164</v>
      </c>
      <c r="D194" s="9">
        <f t="shared" ca="1" si="63"/>
        <v>174.43899999999999</v>
      </c>
      <c r="F194" s="4">
        <f t="shared" ca="1" si="64"/>
        <v>1.5387001885341838</v>
      </c>
      <c r="H194" s="4">
        <f t="shared" ca="1" si="65"/>
        <v>7.957145489068985</v>
      </c>
      <c r="J194" s="9">
        <f t="shared" ca="1" si="73"/>
        <v>8.7744707502868252E-2</v>
      </c>
      <c r="L194" s="4">
        <f t="shared" ca="1" si="66"/>
        <v>522.61265696146575</v>
      </c>
      <c r="N194" t="str">
        <f t="shared" ca="1" si="74"/>
        <v xml:space="preserve"> </v>
      </c>
      <c r="O194" s="9" t="str">
        <f t="shared" ca="1" si="75"/>
        <v xml:space="preserve"> </v>
      </c>
      <c r="P194" s="4" t="str">
        <f t="shared" ca="1" si="76"/>
        <v>none</v>
      </c>
      <c r="Q194" s="4" t="str">
        <f t="shared" ca="1" si="77"/>
        <v xml:space="preserve"> </v>
      </c>
      <c r="R194" s="9" t="str">
        <f t="shared" ca="1" si="78"/>
        <v xml:space="preserve"> </v>
      </c>
      <c r="S194" s="4" t="str">
        <f t="shared" ca="1" si="79"/>
        <v xml:space="preserve"> </v>
      </c>
      <c r="AB194">
        <f t="shared" si="80"/>
        <v>-0.96126169593831889</v>
      </c>
      <c r="AC194">
        <f t="shared" ca="1" si="69"/>
        <v>0.10189349384943583</v>
      </c>
      <c r="AD194">
        <f t="shared" ca="1" si="70"/>
        <v>1.0253886599302222</v>
      </c>
      <c r="AF194">
        <f t="shared" ca="1" si="81"/>
        <v>2.5769651703244051E-2</v>
      </c>
      <c r="AG194">
        <f t="shared" ca="1" si="67"/>
        <v>5.7183967957882553E-2</v>
      </c>
      <c r="AH194">
        <f t="shared" ca="1" si="82"/>
        <v>-0.99529314409041159</v>
      </c>
      <c r="AI194">
        <f t="shared" ca="1" si="71"/>
        <v>-0.99529314409041159</v>
      </c>
      <c r="AJ194" s="4">
        <f t="shared" ca="1" si="83"/>
        <v>8.7744707502868252E-2</v>
      </c>
      <c r="AK194">
        <f t="shared" ca="1" si="68"/>
        <v>-0.25592518254547059</v>
      </c>
      <c r="AL194">
        <f t="shared" ca="1" si="84"/>
        <v>0.89407071386439618</v>
      </c>
      <c r="AM194">
        <f t="shared" ca="1" si="72"/>
        <v>0.89407071386439618</v>
      </c>
      <c r="AN194" s="4" t="str">
        <f t="shared" ca="1" si="85"/>
        <v>ignore</v>
      </c>
    </row>
    <row r="195" spans="2:40" x14ac:dyDescent="0.25">
      <c r="B195">
        <v>165</v>
      </c>
      <c r="D195" s="9">
        <f t="shared" ca="1" si="63"/>
        <v>174.79499999999999</v>
      </c>
      <c r="F195" s="4">
        <f t="shared" ca="1" si="64"/>
        <v>1.5291828228526112</v>
      </c>
      <c r="H195" s="4">
        <f t="shared" ca="1" si="65"/>
        <v>8.0226194492153144</v>
      </c>
      <c r="J195" s="9">
        <f t="shared" ca="1" si="73"/>
        <v>8.2134704926964633E-2</v>
      </c>
      <c r="L195" s="4">
        <f t="shared" ca="1" si="66"/>
        <v>522.62217432714738</v>
      </c>
      <c r="N195" t="str">
        <f t="shared" ca="1" si="74"/>
        <v xml:space="preserve"> </v>
      </c>
      <c r="O195" s="9" t="str">
        <f t="shared" ca="1" si="75"/>
        <v xml:space="preserve"> </v>
      </c>
      <c r="P195" s="4" t="str">
        <f t="shared" ca="1" si="76"/>
        <v>none</v>
      </c>
      <c r="Q195" s="4" t="str">
        <f t="shared" ca="1" si="77"/>
        <v xml:space="preserve"> </v>
      </c>
      <c r="R195" s="9" t="str">
        <f t="shared" ca="1" si="78"/>
        <v xml:space="preserve"> </v>
      </c>
      <c r="S195" s="4" t="str">
        <f t="shared" ca="1" si="79"/>
        <v xml:space="preserve"> </v>
      </c>
      <c r="AB195">
        <f t="shared" si="80"/>
        <v>-0.9659258262890682</v>
      </c>
      <c r="AC195">
        <f t="shared" ca="1" si="69"/>
        <v>0.10238789047338862</v>
      </c>
      <c r="AD195">
        <f t="shared" ca="1" si="70"/>
        <v>1.0254896559569677</v>
      </c>
      <c r="AF195">
        <f t="shared" ca="1" si="81"/>
        <v>2.5872163314325486E-2</v>
      </c>
      <c r="AG195">
        <f t="shared" ca="1" si="67"/>
        <v>5.7007275457821166E-2</v>
      </c>
      <c r="AH195">
        <f t="shared" ca="1" si="82"/>
        <v>-0.99587690466838574</v>
      </c>
      <c r="AI195">
        <f t="shared" ca="1" si="71"/>
        <v>-0.99587690466838574</v>
      </c>
      <c r="AJ195" s="4">
        <f t="shared" ca="1" si="83"/>
        <v>8.2134704926964633E-2</v>
      </c>
      <c r="AK195">
        <f t="shared" ca="1" si="68"/>
        <v>-0.25669313260640869</v>
      </c>
      <c r="AL195">
        <f t="shared" ca="1" si="84"/>
        <v>0.90662090974144482</v>
      </c>
      <c r="AM195">
        <f t="shared" ca="1" si="72"/>
        <v>0.90662090974144482</v>
      </c>
      <c r="AN195" s="4" t="str">
        <f t="shared" ca="1" si="85"/>
        <v>ignore</v>
      </c>
    </row>
    <row r="196" spans="2:40" x14ac:dyDescent="0.25">
      <c r="B196">
        <v>166</v>
      </c>
      <c r="D196" s="9">
        <f t="shared" ca="1" si="63"/>
        <v>175.15</v>
      </c>
      <c r="F196" s="4">
        <f t="shared" ca="1" si="64"/>
        <v>1.5203362932677797</v>
      </c>
      <c r="H196" s="4">
        <f t="shared" ca="1" si="65"/>
        <v>8.0843734832369414</v>
      </c>
      <c r="J196" s="9">
        <f t="shared" ca="1" si="73"/>
        <v>7.6549268556155348E-2</v>
      </c>
      <c r="L196" s="4">
        <f t="shared" ca="1" si="66"/>
        <v>522.63102085673222</v>
      </c>
      <c r="N196" t="str">
        <f t="shared" ca="1" si="74"/>
        <v xml:space="preserve"> </v>
      </c>
      <c r="O196" s="9" t="str">
        <f t="shared" ca="1" si="75"/>
        <v xml:space="preserve"> </v>
      </c>
      <c r="P196" s="4" t="str">
        <f t="shared" ca="1" si="76"/>
        <v>none</v>
      </c>
      <c r="Q196" s="4" t="str">
        <f t="shared" ca="1" si="77"/>
        <v xml:space="preserve"> </v>
      </c>
      <c r="R196" s="9" t="str">
        <f t="shared" ca="1" si="78"/>
        <v xml:space="preserve"> </v>
      </c>
      <c r="S196" s="4" t="str">
        <f t="shared" ca="1" si="79"/>
        <v xml:space="preserve"> </v>
      </c>
      <c r="AB196">
        <f t="shared" si="80"/>
        <v>-0.97029572627599647</v>
      </c>
      <c r="AC196">
        <f t="shared" ca="1" si="69"/>
        <v>0.10285109875404948</v>
      </c>
      <c r="AD196">
        <f t="shared" ca="1" si="70"/>
        <v>1.0255847243562926</v>
      </c>
      <c r="AF196">
        <f t="shared" ca="1" si="81"/>
        <v>2.5968658345781007E-2</v>
      </c>
      <c r="AG196">
        <f t="shared" ca="1" si="67"/>
        <v>5.6842539848185235E-2</v>
      </c>
      <c r="AH196">
        <f t="shared" ca="1" si="82"/>
        <v>-0.99641951860130917</v>
      </c>
      <c r="AI196">
        <f t="shared" ca="1" si="71"/>
        <v>-0.99641951860130917</v>
      </c>
      <c r="AJ196" s="4">
        <f t="shared" ca="1" si="83"/>
        <v>7.6549268556155348E-2</v>
      </c>
      <c r="AK196">
        <f t="shared" ca="1" si="68"/>
        <v>-0.25741319249436984</v>
      </c>
      <c r="AL196">
        <f t="shared" ca="1" si="84"/>
        <v>0.91842986077323074</v>
      </c>
      <c r="AM196">
        <f t="shared" ca="1" si="72"/>
        <v>0.91842986077323074</v>
      </c>
      <c r="AN196" s="4" t="str">
        <f t="shared" ca="1" si="85"/>
        <v>ignore</v>
      </c>
    </row>
    <row r="197" spans="2:40" x14ac:dyDescent="0.25">
      <c r="B197">
        <v>167</v>
      </c>
      <c r="D197" s="9">
        <f t="shared" ca="1" si="63"/>
        <v>175.50299999999999</v>
      </c>
      <c r="F197" s="4">
        <f t="shared" ca="1" si="64"/>
        <v>1.5121489550743523</v>
      </c>
      <c r="H197" s="4">
        <f t="shared" ca="1" si="65"/>
        <v>8.1423098924035351</v>
      </c>
      <c r="J197" s="9">
        <f t="shared" ca="1" si="73"/>
        <v>7.0986698963543746E-2</v>
      </c>
      <c r="L197" s="4">
        <f t="shared" ca="1" si="66"/>
        <v>522.63920819492557</v>
      </c>
      <c r="N197" t="str">
        <f t="shared" ca="1" si="74"/>
        <v xml:space="preserve"> </v>
      </c>
      <c r="O197" s="9" t="str">
        <f t="shared" ca="1" si="75"/>
        <v xml:space="preserve"> </v>
      </c>
      <c r="P197" s="4" t="str">
        <f t="shared" ca="1" si="76"/>
        <v>none</v>
      </c>
      <c r="Q197" s="4" t="str">
        <f t="shared" ca="1" si="77"/>
        <v xml:space="preserve"> </v>
      </c>
      <c r="R197" s="9" t="str">
        <f t="shared" ca="1" si="78"/>
        <v xml:space="preserve"> </v>
      </c>
      <c r="S197" s="4" t="str">
        <f t="shared" ca="1" si="79"/>
        <v xml:space="preserve"> </v>
      </c>
      <c r="AB197">
        <f t="shared" si="80"/>
        <v>-0.97437006478523513</v>
      </c>
      <c r="AC197">
        <f t="shared" ca="1" si="69"/>
        <v>0.10328297759368886</v>
      </c>
      <c r="AD197">
        <f t="shared" ca="1" si="70"/>
        <v>1.0256737493019956</v>
      </c>
      <c r="AF197">
        <f t="shared" ca="1" si="81"/>
        <v>2.6059019233278684E-2</v>
      </c>
      <c r="AG197">
        <f t="shared" ca="1" si="67"/>
        <v>5.6689648677880636E-2</v>
      </c>
      <c r="AH197">
        <f t="shared" ca="1" si="82"/>
        <v>-0.99692170013301906</v>
      </c>
      <c r="AI197">
        <f t="shared" ca="1" si="71"/>
        <v>-0.99692170013301906</v>
      </c>
      <c r="AJ197" s="4">
        <f t="shared" ca="1" si="83"/>
        <v>7.0986698963543746E-2</v>
      </c>
      <c r="AK197">
        <f t="shared" ca="1" si="68"/>
        <v>-0.25808502935126976</v>
      </c>
      <c r="AL197">
        <f t="shared" ca="1" si="84"/>
        <v>0.92948414678331226</v>
      </c>
      <c r="AM197">
        <f t="shared" ca="1" si="72"/>
        <v>0.92948414678331226</v>
      </c>
      <c r="AN197" s="4" t="str">
        <f t="shared" ca="1" si="85"/>
        <v>ignore</v>
      </c>
    </row>
    <row r="198" spans="2:40" x14ac:dyDescent="0.25">
      <c r="B198">
        <v>168</v>
      </c>
      <c r="D198" s="9">
        <f t="shared" ca="1" si="63"/>
        <v>175.85499999999999</v>
      </c>
      <c r="F198" s="4">
        <f t="shared" ca="1" si="64"/>
        <v>1.5046100647117933</v>
      </c>
      <c r="H198" s="4">
        <f t="shared" ca="1" si="65"/>
        <v>8.1963366468467544</v>
      </c>
      <c r="J198" s="9">
        <f t="shared" ca="1" si="73"/>
        <v>6.5445309131984319E-2</v>
      </c>
      <c r="L198" s="4">
        <f t="shared" ca="1" si="66"/>
        <v>522.64674708528821</v>
      </c>
      <c r="N198" t="str">
        <f t="shared" ca="1" si="74"/>
        <v xml:space="preserve"> </v>
      </c>
      <c r="O198" s="9" t="str">
        <f t="shared" ca="1" si="75"/>
        <v xml:space="preserve"> </v>
      </c>
      <c r="P198" s="4" t="str">
        <f t="shared" ca="1" si="76"/>
        <v>none</v>
      </c>
      <c r="Q198" s="4" t="str">
        <f t="shared" ca="1" si="77"/>
        <v xml:space="preserve"> </v>
      </c>
      <c r="R198" s="9" t="str">
        <f t="shared" ca="1" si="78"/>
        <v xml:space="preserve"> </v>
      </c>
      <c r="S198" s="4" t="str">
        <f t="shared" ca="1" si="79"/>
        <v xml:space="preserve"> </v>
      </c>
      <c r="AB198">
        <f t="shared" si="80"/>
        <v>-0.97814760073380569</v>
      </c>
      <c r="AC198">
        <f t="shared" ca="1" si="69"/>
        <v>0.10368339543782856</v>
      </c>
      <c r="AD198">
        <f t="shared" ca="1" si="70"/>
        <v>1.0257566223308943</v>
      </c>
      <c r="AF198">
        <f t="shared" ca="1" si="81"/>
        <v>2.6143135885996142E-2</v>
      </c>
      <c r="AG198">
        <f t="shared" ca="1" si="67"/>
        <v>5.6548497581473296E-2</v>
      </c>
      <c r="AH198">
        <f t="shared" ca="1" si="82"/>
        <v>-0.99738410823444912</v>
      </c>
      <c r="AI198">
        <f t="shared" ca="1" si="71"/>
        <v>-0.99738410823444912</v>
      </c>
      <c r="AJ198" s="4">
        <f t="shared" ca="1" si="83"/>
        <v>6.5445309131984319E-2</v>
      </c>
      <c r="AK198">
        <f t="shared" ca="1" si="68"/>
        <v>-0.25870833390253345</v>
      </c>
      <c r="AL198">
        <f t="shared" ca="1" si="84"/>
        <v>0.9397711810971735</v>
      </c>
      <c r="AM198">
        <f t="shared" ca="1" si="72"/>
        <v>0.9397711810971735</v>
      </c>
      <c r="AN198" s="4" t="str">
        <f t="shared" ca="1" si="85"/>
        <v>ignore</v>
      </c>
    </row>
    <row r="199" spans="2:40" x14ac:dyDescent="0.25">
      <c r="B199">
        <v>169</v>
      </c>
      <c r="D199" s="9">
        <f t="shared" ca="1" si="63"/>
        <v>176.20500000000001</v>
      </c>
      <c r="F199" s="4">
        <f t="shared" ca="1" si="64"/>
        <v>1.4977097583791361</v>
      </c>
      <c r="H199" s="4">
        <f t="shared" ca="1" si="65"/>
        <v>8.246367607550555</v>
      </c>
      <c r="J199" s="9">
        <f t="shared" ca="1" si="73"/>
        <v>5.992342369909244E-2</v>
      </c>
      <c r="L199" s="4">
        <f t="shared" ca="1" si="66"/>
        <v>522.65364739162078</v>
      </c>
      <c r="N199" t="str">
        <f t="shared" ca="1" si="74"/>
        <v xml:space="preserve"> </v>
      </c>
      <c r="O199" s="9" t="str">
        <f t="shared" ca="1" si="75"/>
        <v xml:space="preserve"> </v>
      </c>
      <c r="P199" s="4" t="str">
        <f t="shared" ca="1" si="76"/>
        <v>none</v>
      </c>
      <c r="Q199" s="4" t="str">
        <f t="shared" ca="1" si="77"/>
        <v xml:space="preserve"> </v>
      </c>
      <c r="R199" s="9" t="str">
        <f t="shared" ca="1" si="78"/>
        <v xml:space="preserve"> </v>
      </c>
      <c r="S199" s="4" t="str">
        <f t="shared" ca="1" si="79"/>
        <v xml:space="preserve"> </v>
      </c>
      <c r="AB199">
        <f t="shared" si="80"/>
        <v>-0.98162718344766398</v>
      </c>
      <c r="AC199">
        <f t="shared" ca="1" si="69"/>
        <v>0.10405223031531428</v>
      </c>
      <c r="AD199">
        <f t="shared" ca="1" si="70"/>
        <v>1.0258332424749683</v>
      </c>
      <c r="AF199">
        <f t="shared" ca="1" si="81"/>
        <v>2.6220905820749221E-2</v>
      </c>
      <c r="AG199">
        <f t="shared" ca="1" si="67"/>
        <v>5.6418990211567627E-2</v>
      </c>
      <c r="AH199">
        <f t="shared" ca="1" si="82"/>
        <v>-0.99780734791522152</v>
      </c>
      <c r="AI199">
        <f t="shared" ca="1" si="71"/>
        <v>-0.99780734791522152</v>
      </c>
      <c r="AJ199" s="4">
        <f t="shared" ca="1" si="83"/>
        <v>5.992342369909244E-2</v>
      </c>
      <c r="AK199">
        <f t="shared" ca="1" si="68"/>
        <v>-0.2592828203293624</v>
      </c>
      <c r="AL199">
        <f t="shared" ca="1" si="84"/>
        <v>0.9492792299221029</v>
      </c>
      <c r="AM199">
        <f t="shared" ca="1" si="72"/>
        <v>0.9492792299221029</v>
      </c>
      <c r="AN199" s="4" t="str">
        <f t="shared" ca="1" si="85"/>
        <v>ignore</v>
      </c>
    </row>
    <row r="200" spans="2:40" x14ac:dyDescent="0.25">
      <c r="B200">
        <v>170</v>
      </c>
      <c r="D200" s="9">
        <f t="shared" ca="1" si="63"/>
        <v>176.554</v>
      </c>
      <c r="F200" s="4">
        <f t="shared" ca="1" si="64"/>
        <v>1.4914390323719928</v>
      </c>
      <c r="H200" s="4">
        <f t="shared" ca="1" si="65"/>
        <v>8.2923227344911083</v>
      </c>
      <c r="J200" s="9">
        <f t="shared" ca="1" si="73"/>
        <v>5.4419378170047938E-2</v>
      </c>
      <c r="L200" s="4">
        <f t="shared" ca="1" si="66"/>
        <v>522.65991811762797</v>
      </c>
      <c r="N200" t="str">
        <f t="shared" ca="1" si="74"/>
        <v xml:space="preserve"> </v>
      </c>
      <c r="O200" s="9" t="str">
        <f t="shared" ca="1" si="75"/>
        <v xml:space="preserve"> </v>
      </c>
      <c r="P200" s="4" t="str">
        <f t="shared" ca="1" si="76"/>
        <v>none</v>
      </c>
      <c r="Q200" s="4" t="str">
        <f t="shared" ca="1" si="77"/>
        <v xml:space="preserve"> </v>
      </c>
      <c r="R200" s="9" t="str">
        <f t="shared" ca="1" si="78"/>
        <v xml:space="preserve"> </v>
      </c>
      <c r="S200" s="4" t="str">
        <f t="shared" ca="1" si="79"/>
        <v xml:space="preserve"> </v>
      </c>
      <c r="AB200">
        <f t="shared" si="80"/>
        <v>-0.98480775301220802</v>
      </c>
      <c r="AC200">
        <f t="shared" ca="1" si="69"/>
        <v>0.10438936987546936</v>
      </c>
      <c r="AD200">
        <f t="shared" ca="1" si="70"/>
        <v>1.0259035163843748</v>
      </c>
      <c r="AF200">
        <f t="shared" ca="1" si="81"/>
        <v>2.6292234286851957E-2</v>
      </c>
      <c r="AG200">
        <f t="shared" ca="1" si="67"/>
        <v>5.630103817496844E-2</v>
      </c>
      <c r="AH200">
        <f t="shared" ca="1" si="82"/>
        <v>-0.99819197142983895</v>
      </c>
      <c r="AI200">
        <f t="shared" ca="1" si="71"/>
        <v>-0.99819197142983895</v>
      </c>
      <c r="AJ200" s="4">
        <f t="shared" ca="1" si="83"/>
        <v>5.4419378170047938E-2</v>
      </c>
      <c r="AK200">
        <f t="shared" ca="1" si="68"/>
        <v>-0.25980822614791199</v>
      </c>
      <c r="AL200">
        <f t="shared" ca="1" si="84"/>
        <v>0.95799743041615315</v>
      </c>
      <c r="AM200">
        <f t="shared" ca="1" si="72"/>
        <v>0.95799743041615315</v>
      </c>
      <c r="AN200" s="4" t="str">
        <f t="shared" ca="1" si="85"/>
        <v>ignore</v>
      </c>
    </row>
    <row r="201" spans="2:40" x14ac:dyDescent="0.25">
      <c r="B201">
        <v>171</v>
      </c>
      <c r="D201" s="9">
        <f t="shared" ca="1" si="63"/>
        <v>176.90199999999999</v>
      </c>
      <c r="F201" s="4">
        <f t="shared" ca="1" si="64"/>
        <v>1.4857897251038665</v>
      </c>
      <c r="H201" s="4">
        <f t="shared" ca="1" si="65"/>
        <v>8.3341282803427141</v>
      </c>
      <c r="J201" s="9">
        <f t="shared" ca="1" si="73"/>
        <v>4.8931518101699045E-2</v>
      </c>
      <c r="L201" s="4">
        <f t="shared" ca="1" si="66"/>
        <v>522.66556742489615</v>
      </c>
      <c r="N201" t="str">
        <f t="shared" ca="1" si="74"/>
        <v xml:space="preserve"> </v>
      </c>
      <c r="O201" s="9" t="str">
        <f t="shared" ca="1" si="75"/>
        <v xml:space="preserve"> </v>
      </c>
      <c r="P201" s="4" t="str">
        <f t="shared" ca="1" si="76"/>
        <v>none</v>
      </c>
      <c r="Q201" s="4" t="str">
        <f t="shared" ca="1" si="77"/>
        <v xml:space="preserve"> </v>
      </c>
      <c r="R201" s="9" t="str">
        <f t="shared" ca="1" si="78"/>
        <v xml:space="preserve"> </v>
      </c>
      <c r="S201" s="4" t="str">
        <f t="shared" ca="1" si="79"/>
        <v xml:space="preserve"> </v>
      </c>
      <c r="AB201">
        <f t="shared" si="80"/>
        <v>-0.98768834059513766</v>
      </c>
      <c r="AC201">
        <f t="shared" ca="1" si="69"/>
        <v>0.10469471142231784</v>
      </c>
      <c r="AD201">
        <f t="shared" ca="1" si="70"/>
        <v>1.0259673584411797</v>
      </c>
      <c r="AF201">
        <f t="shared" ca="1" si="81"/>
        <v>2.6357034381555719E-2</v>
      </c>
      <c r="AG201">
        <f t="shared" ca="1" si="67"/>
        <v>5.6194560972934945E-2</v>
      </c>
      <c r="AH201">
        <f t="shared" ca="1" si="82"/>
        <v>-0.99853847938028484</v>
      </c>
      <c r="AI201">
        <f t="shared" ca="1" si="71"/>
        <v>-0.99853847938028484</v>
      </c>
      <c r="AJ201" s="4">
        <f t="shared" ca="1" si="83"/>
        <v>4.8931518101699045E-2</v>
      </c>
      <c r="AK201">
        <f t="shared" ca="1" si="68"/>
        <v>-0.26028431209598712</v>
      </c>
      <c r="AL201">
        <f t="shared" ca="1" si="84"/>
        <v>0.96591580741815886</v>
      </c>
      <c r="AM201">
        <f t="shared" ca="1" si="72"/>
        <v>0.96591580741815886</v>
      </c>
      <c r="AN201" s="4" t="str">
        <f t="shared" ca="1" si="85"/>
        <v>ignore</v>
      </c>
    </row>
    <row r="202" spans="2:40" x14ac:dyDescent="0.25">
      <c r="B202">
        <v>172</v>
      </c>
      <c r="D202" s="9">
        <f t="shared" ca="1" si="63"/>
        <v>177.249</v>
      </c>
      <c r="F202" s="4">
        <f t="shared" ca="1" si="64"/>
        <v>1.4807545007932155</v>
      </c>
      <c r="H202" s="4">
        <f t="shared" ca="1" si="65"/>
        <v>8.3717169692070126</v>
      </c>
      <c r="J202" s="9">
        <f t="shared" ca="1" si="73"/>
        <v>4.3458198261543665E-2</v>
      </c>
      <c r="L202" s="4">
        <f t="shared" ca="1" si="66"/>
        <v>522.67060264920678</v>
      </c>
      <c r="N202" t="str">
        <f t="shared" ca="1" si="74"/>
        <v xml:space="preserve"> </v>
      </c>
      <c r="O202" s="9" t="str">
        <f t="shared" ca="1" si="75"/>
        <v xml:space="preserve"> </v>
      </c>
      <c r="P202" s="4" t="str">
        <f t="shared" ca="1" si="76"/>
        <v>none</v>
      </c>
      <c r="Q202" s="4" t="str">
        <f t="shared" ca="1" si="77"/>
        <v xml:space="preserve"> </v>
      </c>
      <c r="R202" s="9" t="str">
        <f t="shared" ca="1" si="78"/>
        <v xml:space="preserve"> </v>
      </c>
      <c r="S202" s="4" t="str">
        <f t="shared" ca="1" si="79"/>
        <v xml:space="preserve"> </v>
      </c>
      <c r="AB202">
        <f t="shared" si="80"/>
        <v>-0.99026806874157036</v>
      </c>
      <c r="AC202">
        <f t="shared" ca="1" si="69"/>
        <v>0.10496816194586667</v>
      </c>
      <c r="AD202">
        <f t="shared" ca="1" si="70"/>
        <v>1.026024690863671</v>
      </c>
      <c r="AF202">
        <f t="shared" ca="1" si="81"/>
        <v>2.6415227155926799E-2</v>
      </c>
      <c r="AG202">
        <f t="shared" ca="1" si="67"/>
        <v>5.6099485945800172E-2</v>
      </c>
      <c r="AH202">
        <f t="shared" ca="1" si="82"/>
        <v>-0.99884732171672763</v>
      </c>
      <c r="AI202">
        <f t="shared" ca="1" si="71"/>
        <v>-0.99884732171672763</v>
      </c>
      <c r="AJ202" s="4">
        <f t="shared" ca="1" si="83"/>
        <v>4.3458198261543665E-2</v>
      </c>
      <c r="AK202">
        <f t="shared" ca="1" si="68"/>
        <v>-0.26071086202780891</v>
      </c>
      <c r="AL202">
        <f t="shared" ca="1" si="84"/>
        <v>0.97302528881276829</v>
      </c>
      <c r="AM202">
        <f t="shared" ca="1" si="72"/>
        <v>0.97302528881276829</v>
      </c>
      <c r="AN202" s="4" t="str">
        <f t="shared" ca="1" si="85"/>
        <v>ignore</v>
      </c>
    </row>
    <row r="203" spans="2:40" x14ac:dyDescent="0.25">
      <c r="B203">
        <v>173</v>
      </c>
      <c r="D203" s="9">
        <f t="shared" ref="D203:D210" ca="1" si="86">IF(ISNUMBER(F203),IF(ABS(AI203-1)&lt;0.000001,0,IF(ABS(AI203+1)&lt;0.000001,180,ROUND(DEGREES(ACOS(AI203)),3)))," ")</f>
        <v>177.595</v>
      </c>
      <c r="F203" s="4">
        <f t="shared" ref="F203:F210" ca="1" si="87">IF(AG203&gt;0.0000001,$U$8*((1/SQRT(1-AG203*AG203))-1),"none")</f>
        <v>1.4763268347820813</v>
      </c>
      <c r="H203" s="4">
        <f t="shared" ref="H203:H210" ca="1" si="88">IF(ISNUMBER(F203),$Z$15*(1+AC203/AG203)/(1+$V$15*$Z$15*AI203)/AG203," ")</f>
        <v>8.4050281598649512</v>
      </c>
      <c r="J203" s="9">
        <f t="shared" ca="1" si="73"/>
        <v>3.7997781764544471E-2</v>
      </c>
      <c r="L203" s="4">
        <f t="shared" ref="L203:L210" ca="1" si="89">IF(ISNUMBER(F203),$E$5+$O$10-F203," ")</f>
        <v>522.6750303152179</v>
      </c>
      <c r="N203" t="str">
        <f t="shared" ca="1" si="74"/>
        <v xml:space="preserve"> </v>
      </c>
      <c r="O203" s="9" t="str">
        <f t="shared" ca="1" si="75"/>
        <v xml:space="preserve"> </v>
      </c>
      <c r="P203" s="4" t="str">
        <f t="shared" ca="1" si="76"/>
        <v>none</v>
      </c>
      <c r="Q203" s="4" t="str">
        <f t="shared" ca="1" si="77"/>
        <v xml:space="preserve"> </v>
      </c>
      <c r="R203" s="9" t="str">
        <f t="shared" ca="1" si="78"/>
        <v xml:space="preserve"> </v>
      </c>
      <c r="S203" s="4" t="str">
        <f t="shared" ca="1" si="79"/>
        <v xml:space="preserve"> </v>
      </c>
      <c r="AB203">
        <f t="shared" si="80"/>
        <v>-0.99254615164132198</v>
      </c>
      <c r="AC203">
        <f t="shared" ca="1" si="69"/>
        <v>0.10520963815043732</v>
      </c>
      <c r="AD203">
        <f t="shared" ca="1" si="70"/>
        <v>1.0260754438011233</v>
      </c>
      <c r="AF203">
        <f t="shared" ca="1" si="81"/>
        <v>2.6466741711033526E-2</v>
      </c>
      <c r="AG203">
        <f t="shared" ref="AG203:AG210" ca="1" si="90">IF(ISNUMBER(SQRT(AF203)),(-AC203+SQRT(AF203))/AD203,-100)</f>
        <v>5.601574822219655E-2</v>
      </c>
      <c r="AH203">
        <f t="shared" ca="1" si="82"/>
        <v>-0.99911889863792869</v>
      </c>
      <c r="AI203">
        <f t="shared" ca="1" si="71"/>
        <v>-0.99911889863792869</v>
      </c>
      <c r="AJ203" s="4">
        <f t="shared" ca="1" si="83"/>
        <v>3.7997781764544471E-2</v>
      </c>
      <c r="AK203">
        <f t="shared" ref="AK203:AK210" ca="1" si="91">IF(ISNUMBER(SQRT(AF203)),(-AC203-SQRT(AF203))/AD203,-100)</f>
        <v>-0.26108768281734773</v>
      </c>
      <c r="AL203">
        <f t="shared" ca="1" si="84"/>
        <v>0.97931771950642688</v>
      </c>
      <c r="AM203">
        <f t="shared" ca="1" si="72"/>
        <v>0.97931771950642688</v>
      </c>
      <c r="AN203" s="4" t="str">
        <f t="shared" ca="1" si="85"/>
        <v>ignore</v>
      </c>
    </row>
    <row r="204" spans="2:40" x14ac:dyDescent="0.25">
      <c r="B204">
        <v>174</v>
      </c>
      <c r="D204" s="9">
        <f t="shared" ca="1" si="86"/>
        <v>177.94</v>
      </c>
      <c r="F204" s="4">
        <f t="shared" ca="1" si="87"/>
        <v>1.472501000468563</v>
      </c>
      <c r="H204" s="4">
        <f t="shared" ca="1" si="88"/>
        <v>8.4340079930944931</v>
      </c>
      <c r="J204" s="9">
        <f t="shared" ca="1" si="73"/>
        <v>3.2548639190763673E-2</v>
      </c>
      <c r="L204" s="4">
        <f t="shared" ca="1" si="89"/>
        <v>522.67885614953138</v>
      </c>
      <c r="N204" t="str">
        <f t="shared" ca="1" si="74"/>
        <v xml:space="preserve"> </v>
      </c>
      <c r="O204" s="9" t="str">
        <f t="shared" ca="1" si="75"/>
        <v xml:space="preserve"> </v>
      </c>
      <c r="P204" s="4" t="str">
        <f t="shared" ca="1" si="76"/>
        <v>none</v>
      </c>
      <c r="Q204" s="4" t="str">
        <f t="shared" ca="1" si="77"/>
        <v xml:space="preserve"> </v>
      </c>
      <c r="R204" s="9" t="str">
        <f t="shared" ca="1" si="78"/>
        <v xml:space="preserve"> </v>
      </c>
      <c r="S204" s="4" t="str">
        <f t="shared" ca="1" si="79"/>
        <v xml:space="preserve"> </v>
      </c>
      <c r="AB204">
        <f t="shared" si="80"/>
        <v>-0.99452189536827329</v>
      </c>
      <c r="AC204">
        <f t="shared" ca="1" si="69"/>
        <v>0.10541906648003874</v>
      </c>
      <c r="AD204">
        <f t="shared" ca="1" si="70"/>
        <v>1.0261195554189</v>
      </c>
      <c r="AF204">
        <f t="shared" ca="1" si="81"/>
        <v>2.6511515284325729E-2</v>
      </c>
      <c r="AG204">
        <f t="shared" ca="1" si="90"/>
        <v>5.5943290673099048E-2</v>
      </c>
      <c r="AH204">
        <f t="shared" ca="1" si="82"/>
        <v>-0.9993535613928074</v>
      </c>
      <c r="AI204">
        <f t="shared" ca="1" si="71"/>
        <v>-0.9993535613928074</v>
      </c>
      <c r="AJ204" s="4">
        <f t="shared" ca="1" si="83"/>
        <v>3.2548639190763673E-2</v>
      </c>
      <c r="AK204">
        <f t="shared" ca="1" si="91"/>
        <v>-0.26141460427067059</v>
      </c>
      <c r="AL204">
        <f t="shared" ca="1" si="84"/>
        <v>0.98478587399237594</v>
      </c>
      <c r="AM204">
        <f t="shared" ca="1" si="72"/>
        <v>0.98478587399237594</v>
      </c>
      <c r="AN204" s="4" t="str">
        <f t="shared" ca="1" si="85"/>
        <v>ignore</v>
      </c>
    </row>
    <row r="205" spans="2:40" x14ac:dyDescent="0.25">
      <c r="B205">
        <v>175</v>
      </c>
      <c r="D205" s="9">
        <f t="shared" ca="1" si="86"/>
        <v>178.28399999999999</v>
      </c>
      <c r="F205" s="4">
        <f t="shared" ca="1" si="87"/>
        <v>1.4692720578283323</v>
      </c>
      <c r="H205" s="4">
        <f t="shared" ca="1" si="88"/>
        <v>8.4586095226418418</v>
      </c>
      <c r="J205" s="9">
        <f t="shared" ca="1" si="73"/>
        <v>2.7109147686420455E-2</v>
      </c>
      <c r="L205" s="4">
        <f t="shared" ca="1" si="89"/>
        <v>522.68208509217163</v>
      </c>
      <c r="N205" t="str">
        <f t="shared" ca="1" si="74"/>
        <v xml:space="preserve"> </v>
      </c>
      <c r="O205" s="9" t="str">
        <f t="shared" ca="1" si="75"/>
        <v xml:space="preserve"> </v>
      </c>
      <c r="P205" s="4" t="str">
        <f t="shared" ca="1" si="76"/>
        <v>none</v>
      </c>
      <c r="Q205" s="4" t="str">
        <f t="shared" ca="1" si="77"/>
        <v xml:space="preserve"> </v>
      </c>
      <c r="R205" s="9" t="str">
        <f t="shared" ca="1" si="78"/>
        <v xml:space="preserve"> </v>
      </c>
      <c r="S205" s="4" t="str">
        <f t="shared" ca="1" si="79"/>
        <v xml:space="preserve"> </v>
      </c>
      <c r="AB205">
        <f t="shared" si="80"/>
        <v>-0.99619469809174555</v>
      </c>
      <c r="AC205">
        <f t="shared" ca="1" si="69"/>
        <v>0.1055963831407729</v>
      </c>
      <c r="AD205">
        <f t="shared" ca="1" si="70"/>
        <v>1.0261569719737902</v>
      </c>
      <c r="AF205">
        <f t="shared" ca="1" si="81"/>
        <v>2.6549493326101178E-2</v>
      </c>
      <c r="AG205">
        <f t="shared" ca="1" si="90"/>
        <v>5.5882063870868671E-2</v>
      </c>
      <c r="AH205">
        <f t="shared" ca="1" si="82"/>
        <v>-0.99955161298449324</v>
      </c>
      <c r="AI205">
        <f t="shared" ca="1" si="71"/>
        <v>-0.99955161298449324</v>
      </c>
      <c r="AJ205" s="4">
        <f t="shared" ca="1" si="83"/>
        <v>2.7109147686420455E-2</v>
      </c>
      <c r="AK205">
        <f t="shared" ca="1" si="91"/>
        <v>-0.26169147904769213</v>
      </c>
      <c r="AL205">
        <f t="shared" ca="1" si="84"/>
        <v>0.98942346748482013</v>
      </c>
      <c r="AM205">
        <f t="shared" ca="1" si="72"/>
        <v>0.98942346748482013</v>
      </c>
      <c r="AN205" s="4" t="str">
        <f t="shared" ca="1" si="85"/>
        <v>ignore</v>
      </c>
    </row>
    <row r="206" spans="2:40" x14ac:dyDescent="0.25">
      <c r="B206">
        <v>176</v>
      </c>
      <c r="D206" s="9">
        <f t="shared" ca="1" si="86"/>
        <v>178.62799999999999</v>
      </c>
      <c r="F206" s="4">
        <f t="shared" ca="1" si="87"/>
        <v>1.4666358435060098</v>
      </c>
      <c r="H206" s="4">
        <f t="shared" ca="1" si="88"/>
        <v>8.4787928294797545</v>
      </c>
      <c r="J206" s="9">
        <f t="shared" ca="1" si="73"/>
        <v>2.1677690050852943E-2</v>
      </c>
      <c r="L206" s="4">
        <f t="shared" ca="1" si="89"/>
        <v>522.684721306494</v>
      </c>
      <c r="N206" t="str">
        <f t="shared" ca="1" si="74"/>
        <v xml:space="preserve"> </v>
      </c>
      <c r="O206" s="9" t="str">
        <f t="shared" ca="1" si="75"/>
        <v xml:space="preserve"> </v>
      </c>
      <c r="P206" s="4" t="str">
        <f t="shared" ca="1" si="76"/>
        <v>none</v>
      </c>
      <c r="Q206" s="4" t="str">
        <f t="shared" ca="1" si="77"/>
        <v xml:space="preserve"> </v>
      </c>
      <c r="R206" s="9" t="str">
        <f t="shared" ca="1" si="78"/>
        <v xml:space="preserve"> </v>
      </c>
      <c r="S206" s="4" t="str">
        <f t="shared" ca="1" si="79"/>
        <v xml:space="preserve"> </v>
      </c>
      <c r="AB206">
        <f t="shared" si="80"/>
        <v>-0.9975640502598242</v>
      </c>
      <c r="AC206">
        <f t="shared" ca="1" si="69"/>
        <v>0.10574153412026722</v>
      </c>
      <c r="AD206">
        <f t="shared" ca="1" si="70"/>
        <v>1.0261876478794849</v>
      </c>
      <c r="AF206">
        <f t="shared" ca="1" si="81"/>
        <v>2.6580629565966039E-2</v>
      </c>
      <c r="AG206">
        <f t="shared" ca="1" si="90"/>
        <v>5.5832026053454033E-2</v>
      </c>
      <c r="AH206">
        <f t="shared" ca="1" si="82"/>
        <v>-0.99971330877805775</v>
      </c>
      <c r="AI206">
        <f t="shared" ca="1" si="71"/>
        <v>-0.99971330877805775</v>
      </c>
      <c r="AJ206" s="4">
        <f t="shared" ca="1" si="83"/>
        <v>2.1677690050852943E-2</v>
      </c>
      <c r="AK206">
        <f t="shared" ca="1" si="91"/>
        <v>-0.26191818259367672</v>
      </c>
      <c r="AL206">
        <f t="shared" ca="1" si="84"/>
        <v>0.99322516560466001</v>
      </c>
      <c r="AM206">
        <f t="shared" ca="1" si="72"/>
        <v>0.99322516560466001</v>
      </c>
      <c r="AN206" s="4" t="str">
        <f t="shared" ca="1" si="85"/>
        <v>ignore</v>
      </c>
    </row>
    <row r="207" spans="2:40" x14ac:dyDescent="0.25">
      <c r="B207">
        <v>177</v>
      </c>
      <c r="D207" s="9">
        <f t="shared" ca="1" si="86"/>
        <v>178.971</v>
      </c>
      <c r="F207" s="4">
        <f t="shared" ca="1" si="87"/>
        <v>1.4645889624603543</v>
      </c>
      <c r="H207" s="4">
        <f t="shared" ca="1" si="88"/>
        <v>8.4945251190335753</v>
      </c>
      <c r="J207" s="9">
        <f t="shared" ca="1" si="73"/>
        <v>1.6252653811703689E-2</v>
      </c>
      <c r="L207" s="4">
        <f t="shared" ca="1" si="89"/>
        <v>522.68676818753966</v>
      </c>
      <c r="N207" t="str">
        <f t="shared" ca="1" si="74"/>
        <v xml:space="preserve"> </v>
      </c>
      <c r="O207" s="9" t="str">
        <f t="shared" ca="1" si="75"/>
        <v xml:space="preserve"> </v>
      </c>
      <c r="P207" s="4" t="str">
        <f t="shared" ca="1" si="76"/>
        <v>none</v>
      </c>
      <c r="Q207" s="4" t="str">
        <f t="shared" ca="1" si="77"/>
        <v xml:space="preserve"> </v>
      </c>
      <c r="R207" s="9" t="str">
        <f t="shared" ca="1" si="78"/>
        <v xml:space="preserve"> </v>
      </c>
      <c r="S207" s="4" t="str">
        <f t="shared" ca="1" si="79"/>
        <v xml:space="preserve"> </v>
      </c>
      <c r="AB207">
        <f t="shared" si="80"/>
        <v>-0.99862953475457383</v>
      </c>
      <c r="AC207">
        <f t="shared" ca="1" si="69"/>
        <v>0.1058544752041273</v>
      </c>
      <c r="AD207">
        <f t="shared" ca="1" si="70"/>
        <v>1.0262115457621184</v>
      </c>
      <c r="AF207">
        <f t="shared" ca="1" si="81"/>
        <v>2.6604886069208213E-2</v>
      </c>
      <c r="AG207">
        <f t="shared" ca="1" si="90"/>
        <v>5.5793143093883363E-2</v>
      </c>
      <c r="AH207">
        <f t="shared" ca="1" si="82"/>
        <v>-0.99983885701295794</v>
      </c>
      <c r="AI207">
        <f t="shared" ca="1" si="71"/>
        <v>-0.99983885701295794</v>
      </c>
      <c r="AJ207" s="4">
        <f t="shared" ca="1" si="83"/>
        <v>1.6252653811703689E-2</v>
      </c>
      <c r="AK207">
        <f t="shared" ca="1" si="91"/>
        <v>-0.26209461308078402</v>
      </c>
      <c r="AL207">
        <f t="shared" ca="1" si="84"/>
        <v>0.99618659260139919</v>
      </c>
      <c r="AM207">
        <f t="shared" ca="1" si="72"/>
        <v>0.99618659260139919</v>
      </c>
      <c r="AN207" s="4" t="str">
        <f t="shared" ca="1" si="85"/>
        <v>ignore</v>
      </c>
    </row>
    <row r="208" spans="2:40" x14ac:dyDescent="0.25">
      <c r="B208">
        <v>178</v>
      </c>
      <c r="D208" s="9">
        <f t="shared" ca="1" si="86"/>
        <v>179.31399999999999</v>
      </c>
      <c r="F208" s="4">
        <f t="shared" ca="1" si="87"/>
        <v>1.4631287811495042</v>
      </c>
      <c r="H208" s="4">
        <f t="shared" ca="1" si="88"/>
        <v>8.5057808011029667</v>
      </c>
      <c r="J208" s="9">
        <f t="shared" ca="1" si="73"/>
        <v>1.083243029050231E-2</v>
      </c>
      <c r="L208" s="4">
        <f t="shared" ca="1" si="89"/>
        <v>522.68822836885045</v>
      </c>
      <c r="N208" t="str">
        <f t="shared" ca="1" si="74"/>
        <v xml:space="preserve"> </v>
      </c>
      <c r="O208" s="9" t="str">
        <f t="shared" ca="1" si="75"/>
        <v xml:space="preserve"> </v>
      </c>
      <c r="P208" s="4" t="str">
        <f t="shared" ca="1" si="76"/>
        <v>none</v>
      </c>
      <c r="Q208" s="4" t="str">
        <f t="shared" ca="1" si="77"/>
        <v xml:space="preserve"> </v>
      </c>
      <c r="R208" s="9" t="str">
        <f t="shared" ca="1" si="78"/>
        <v xml:space="preserve"> </v>
      </c>
      <c r="S208" s="4" t="str">
        <f t="shared" ca="1" si="79"/>
        <v xml:space="preserve"> </v>
      </c>
      <c r="AB208">
        <f t="shared" si="80"/>
        <v>-0.99939082701909576</v>
      </c>
      <c r="AC208">
        <f t="shared" ca="1" si="69"/>
        <v>0.10593517198940487</v>
      </c>
      <c r="AD208">
        <f t="shared" ca="1" si="70"/>
        <v>1.026228636505802</v>
      </c>
      <c r="AF208">
        <f t="shared" ca="1" si="81"/>
        <v>2.6622233283014926E-2</v>
      </c>
      <c r="AG208">
        <f t="shared" ca="1" si="90"/>
        <v>5.576538847515778E-2</v>
      </c>
      <c r="AH208">
        <f t="shared" ca="1" si="82"/>
        <v>-0.99992841922108766</v>
      </c>
      <c r="AI208">
        <f t="shared" ca="1" si="71"/>
        <v>-0.99992841922108766</v>
      </c>
      <c r="AJ208" s="4">
        <f t="shared" ca="1" si="83"/>
        <v>1.083243029050231E-2</v>
      </c>
      <c r="AK208">
        <f t="shared" ca="1" si="91"/>
        <v>-0.26222069135990816</v>
      </c>
      <c r="AL208">
        <f t="shared" ca="1" si="84"/>
        <v>0.99830433809814423</v>
      </c>
      <c r="AM208">
        <f t="shared" ca="1" si="72"/>
        <v>0.99830433809814423</v>
      </c>
      <c r="AN208" s="4" t="str">
        <f t="shared" ca="1" si="85"/>
        <v>ignore</v>
      </c>
    </row>
    <row r="209" spans="2:40" x14ac:dyDescent="0.25">
      <c r="B209">
        <v>179</v>
      </c>
      <c r="D209" s="9">
        <f t="shared" ca="1" si="86"/>
        <v>179.65700000000001</v>
      </c>
      <c r="F209" s="4">
        <f t="shared" ca="1" si="87"/>
        <v>1.4622534222412649</v>
      </c>
      <c r="H209" s="4">
        <f t="shared" ca="1" si="88"/>
        <v>8.5125415522561649</v>
      </c>
      <c r="J209" s="9">
        <f t="shared" ca="1" si="73"/>
        <v>5.4154136606780401E-3</v>
      </c>
      <c r="L209" s="4">
        <f t="shared" ca="1" si="89"/>
        <v>522.68910372775872</v>
      </c>
      <c r="N209" t="str">
        <f t="shared" ca="1" si="74"/>
        <v xml:space="preserve"> </v>
      </c>
      <c r="O209" s="9" t="str">
        <f t="shared" ca="1" si="75"/>
        <v xml:space="preserve"> </v>
      </c>
      <c r="P209" s="4" t="str">
        <f t="shared" ca="1" si="76"/>
        <v>none</v>
      </c>
      <c r="Q209" s="4" t="str">
        <f t="shared" ca="1" si="77"/>
        <v xml:space="preserve"> </v>
      </c>
      <c r="R209" s="9" t="str">
        <f t="shared" ca="1" si="78"/>
        <v xml:space="preserve"> </v>
      </c>
      <c r="S209" s="4" t="str">
        <f t="shared" ca="1" si="79"/>
        <v xml:space="preserve"> </v>
      </c>
      <c r="AB209">
        <f t="shared" si="80"/>
        <v>-0.99984769515639127</v>
      </c>
      <c r="AC209">
        <f t="shared" ca="1" si="69"/>
        <v>0.1059835998950774</v>
      </c>
      <c r="AD209">
        <f t="shared" ca="1" si="70"/>
        <v>1.0262388992880971</v>
      </c>
      <c r="AF209">
        <f t="shared" ca="1" si="81"/>
        <v>2.6632650072478288E-2</v>
      </c>
      <c r="AG209">
        <f t="shared" ca="1" si="90"/>
        <v>5.5748743270633512E-2</v>
      </c>
      <c r="AH209">
        <f t="shared" ca="1" si="82"/>
        <v>-0.99998211055115971</v>
      </c>
      <c r="AI209">
        <f t="shared" ca="1" si="71"/>
        <v>-0.99998211055115971</v>
      </c>
      <c r="AJ209" s="4">
        <f t="shared" ca="1" si="83"/>
        <v>5.4154136606780401E-3</v>
      </c>
      <c r="AK209">
        <f t="shared" ca="1" si="91"/>
        <v>-0.26229636092301117</v>
      </c>
      <c r="AL209">
        <f t="shared" ca="1" si="84"/>
        <v>0.99957596234893376</v>
      </c>
      <c r="AM209">
        <f t="shared" ca="1" si="72"/>
        <v>0.99957596234893376</v>
      </c>
      <c r="AN209" s="4" t="str">
        <f t="shared" ca="1" si="85"/>
        <v>ignore</v>
      </c>
    </row>
    <row r="210" spans="2:40" x14ac:dyDescent="0.25">
      <c r="B210">
        <v>180</v>
      </c>
      <c r="D210" s="9">
        <f t="shared" ca="1" si="86"/>
        <v>180</v>
      </c>
      <c r="F210" s="4">
        <f t="shared" ca="1" si="87"/>
        <v>1.4619617608428117</v>
      </c>
      <c r="H210" s="4">
        <f t="shared" ca="1" si="88"/>
        <v>8.5147963605221726</v>
      </c>
      <c r="J210" s="9">
        <f t="shared" ca="1" si="73"/>
        <v>3.8012073641114808E-17</v>
      </c>
      <c r="L210" s="4">
        <f t="shared" ca="1" si="89"/>
        <v>522.6893953891572</v>
      </c>
      <c r="N210" t="str">
        <f t="shared" ca="1" si="74"/>
        <v xml:space="preserve"> </v>
      </c>
      <c r="O210" s="9" t="str">
        <f t="shared" ca="1" si="75"/>
        <v xml:space="preserve"> </v>
      </c>
      <c r="P210" s="4" t="str">
        <f t="shared" ca="1" si="76"/>
        <v>none</v>
      </c>
      <c r="Q210" s="4" t="str">
        <f t="shared" ca="1" si="77"/>
        <v xml:space="preserve"> </v>
      </c>
      <c r="R210" s="9" t="str">
        <f t="shared" ca="1" si="78"/>
        <v xml:space="preserve"> </v>
      </c>
      <c r="S210" s="4" t="str">
        <f t="shared" ca="1" si="79"/>
        <v xml:space="preserve"> </v>
      </c>
      <c r="AB210">
        <f t="shared" si="80"/>
        <v>-1</v>
      </c>
      <c r="AC210">
        <f t="shared" ca="1" si="69"/>
        <v>0.10599974416953571</v>
      </c>
      <c r="AD210">
        <f t="shared" ca="1" si="70"/>
        <v>1.0262423216053842</v>
      </c>
      <c r="AF210">
        <f t="shared" ca="1" si="81"/>
        <v>2.6636123746344914E-2</v>
      </c>
      <c r="AG210">
        <f t="shared" ca="1" si="90"/>
        <v>5.5743196129961779E-2</v>
      </c>
      <c r="AH210">
        <f t="shared" ca="1" si="82"/>
        <v>-1.0000000000000002</v>
      </c>
      <c r="AI210">
        <f t="shared" ca="1" si="71"/>
        <v>-1.0000000000000002</v>
      </c>
      <c r="AJ210" s="4">
        <f t="shared" ca="1" si="83"/>
        <v>3.8012073641114808E-17</v>
      </c>
      <c r="AK210">
        <f t="shared" ca="1" si="91"/>
        <v>-0.26232158787610782</v>
      </c>
      <c r="AL210">
        <f t="shared" ca="1" si="84"/>
        <v>1.0000000000000004</v>
      </c>
      <c r="AM210">
        <f t="shared" ca="1" si="72"/>
        <v>1.0000000000000004</v>
      </c>
      <c r="AN210" s="4" t="str">
        <f t="shared" ca="1" si="85"/>
        <v>ignore</v>
      </c>
    </row>
  </sheetData>
  <sheetProtection algorithmName="SHA-512" hashValue="TeBFsiVmW5b4tX7FGcJ/WN0SAFUELKZglCIrutKob5KVAdmm4ub/VhkRsLfcwvxQ8WCgoxOP9xFyBbkSCt63Bw==" saltValue="zY7+Qhih394LyMIBBZxS4Q==" spinCount="100000" sheet="1" objects="1" scenarios="1"/>
  <mergeCells count="9">
    <mergeCell ref="N12:S12"/>
    <mergeCell ref="N2:O2"/>
    <mergeCell ref="Q2:S2"/>
    <mergeCell ref="Q3:S3"/>
    <mergeCell ref="Q5:S5"/>
    <mergeCell ref="Q4:S4"/>
    <mergeCell ref="Q8:S8"/>
    <mergeCell ref="Q6:S6"/>
    <mergeCell ref="Q10:S10"/>
  </mergeCells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3"/>
  <dimension ref="A1:Q213"/>
  <sheetViews>
    <sheetView zoomScale="118" workbookViewId="0">
      <selection activeCell="S12" sqref="S12"/>
    </sheetView>
  </sheetViews>
  <sheetFormatPr defaultRowHeight="12.5" x14ac:dyDescent="0.25"/>
  <cols>
    <col min="1" max="1" width="8.81640625" style="49" customWidth="1"/>
    <col min="5" max="5" width="10" bestFit="1" customWidth="1"/>
    <col min="10" max="10" width="9.7265625" customWidth="1"/>
    <col min="14" max="14" width="12.453125" bestFit="1" customWidth="1"/>
    <col min="16" max="17" width="8.81640625" style="49" customWidth="1"/>
  </cols>
  <sheetData>
    <row r="1" spans="2:16" x14ac:dyDescent="0.25"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</row>
    <row r="2" spans="2:16" x14ac:dyDescent="0.25">
      <c r="B2" s="122" t="s">
        <v>108</v>
      </c>
      <c r="C2" s="122" t="s">
        <v>358</v>
      </c>
      <c r="D2" s="122" t="s">
        <v>107</v>
      </c>
      <c r="E2" s="122" t="s">
        <v>359</v>
      </c>
      <c r="F2" s="122" t="s">
        <v>185</v>
      </c>
      <c r="G2" s="122" t="s">
        <v>360</v>
      </c>
      <c r="H2" s="122" t="s">
        <v>361</v>
      </c>
      <c r="I2" s="122" t="s">
        <v>392</v>
      </c>
      <c r="J2" s="122" t="s">
        <v>405</v>
      </c>
      <c r="K2" s="122" t="s">
        <v>404</v>
      </c>
      <c r="L2" s="49"/>
      <c r="M2" s="49"/>
      <c r="N2" s="204" t="s">
        <v>444</v>
      </c>
      <c r="O2" s="204"/>
      <c r="P2" s="204"/>
    </row>
    <row r="3" spans="2:16" ht="13" thickBot="1" x14ac:dyDescent="0.3"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</row>
    <row r="4" spans="2:16" x14ac:dyDescent="0.25">
      <c r="B4" s="223" t="s">
        <v>165</v>
      </c>
      <c r="C4" s="224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39"/>
    </row>
    <row r="5" spans="2:16" x14ac:dyDescent="0.25">
      <c r="B5" s="40"/>
      <c r="E5" s="168" t="s">
        <v>435</v>
      </c>
      <c r="F5" s="169">
        <v>17</v>
      </c>
      <c r="H5" s="162" t="s">
        <v>176</v>
      </c>
      <c r="I5" s="163" t="s">
        <v>116</v>
      </c>
      <c r="J5" s="218" t="s">
        <v>168</v>
      </c>
      <c r="K5" s="218"/>
      <c r="L5" s="218" t="s">
        <v>169</v>
      </c>
      <c r="M5" s="218"/>
      <c r="N5" s="218" t="s">
        <v>170</v>
      </c>
      <c r="O5" s="219"/>
    </row>
    <row r="6" spans="2:16" ht="13" thickBot="1" x14ac:dyDescent="0.3">
      <c r="B6" s="40"/>
      <c r="E6" s="201" t="s">
        <v>1525</v>
      </c>
      <c r="H6" s="218">
        <f ca="1">VLOOKUP(E5,INDIRECT(ADDRESS(MATCH(F5,A_values,0),4,1,TRUE,"mass_rmd.mas")):INDIRECT(ADDRESS(MATCH(F5+1,A_values,0)-1,7,1,TRUE,"mass_rmd.mas")),4,FALSE)/1000</f>
        <v>7.8700789999999996</v>
      </c>
      <c r="I6" s="218"/>
      <c r="J6" s="218">
        <f ca="1">F5+H6/mass_rmd.mas!A2</f>
        <v>17.008448808890936</v>
      </c>
      <c r="K6" s="218"/>
      <c r="L6" s="218">
        <f ca="1">F5*mass_rmd.mas!A2+H6</f>
        <v>15843.397279000001</v>
      </c>
      <c r="M6" s="218"/>
      <c r="N6" s="218">
        <f ca="1">L6/0.511006*9.1/1E+32</f>
        <v>2.8213937847872629E-27</v>
      </c>
      <c r="O6" s="219"/>
    </row>
    <row r="7" spans="2:16" ht="13" thickBot="1" x14ac:dyDescent="0.3">
      <c r="B7" s="41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42"/>
    </row>
    <row r="8" spans="2:16" ht="13" thickBot="1" x14ac:dyDescent="0.3">
      <c r="B8" s="49"/>
      <c r="C8" s="49"/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</row>
    <row r="9" spans="2:16" x14ac:dyDescent="0.25">
      <c r="B9" s="223" t="s">
        <v>166</v>
      </c>
      <c r="C9" s="224"/>
      <c r="D9" s="26"/>
      <c r="E9" s="26"/>
      <c r="F9" s="26"/>
      <c r="G9" s="26"/>
      <c r="H9" s="26"/>
      <c r="I9" s="26"/>
      <c r="J9" s="26"/>
      <c r="K9" s="26"/>
      <c r="L9" s="26"/>
      <c r="M9" s="27" t="str">
        <f>CONCATENATE("(",E11,TEXT(F11,"0"),"/",E12,TEXT(F12,"0"),")")</f>
        <v>(he4/he4)</v>
      </c>
      <c r="N9" s="26"/>
      <c r="O9" s="28" t="str">
        <f>CONCATENATE("(",E10,"-",TEXT(F10,"0"),")")</f>
        <v>(ne-24)</v>
      </c>
    </row>
    <row r="10" spans="2:16" x14ac:dyDescent="0.25">
      <c r="B10" s="40"/>
      <c r="E10" s="144" t="s">
        <v>436</v>
      </c>
      <c r="F10" s="165">
        <v>24</v>
      </c>
      <c r="G10" s="217" t="s">
        <v>177</v>
      </c>
      <c r="H10" s="218"/>
      <c r="I10" s="10"/>
      <c r="J10" s="17"/>
      <c r="K10" s="17"/>
      <c r="L10" s="20" t="s">
        <v>167</v>
      </c>
      <c r="M10" s="21" t="s">
        <v>167</v>
      </c>
      <c r="O10" s="29" t="s">
        <v>167</v>
      </c>
    </row>
    <row r="11" spans="2:16" ht="13" x14ac:dyDescent="0.3">
      <c r="B11" s="226" t="s">
        <v>173</v>
      </c>
      <c r="C11" s="227"/>
      <c r="D11" s="22" t="s">
        <v>171</v>
      </c>
      <c r="E11" s="166" t="s">
        <v>96</v>
      </c>
      <c r="F11" s="165">
        <v>4</v>
      </c>
      <c r="G11" s="216">
        <f ca="1">(L11+M11)-O11</f>
        <v>12.172733609999998</v>
      </c>
      <c r="H11" s="216"/>
      <c r="I11" s="23" t="str">
        <f>IF(AND(ISNUMBER(F11),ISTEXT(E11)),"to make"," ")</f>
        <v>to make</v>
      </c>
      <c r="J11" s="1" t="str">
        <f>INDEX(Symbol_values,MATCH(INDEX(Z_values,MATCH(E10,Symbol_values,0))-INDEX(Z_values,MATCH(E11,Symbol_values,0)),Z_values,0))</f>
        <v>O</v>
      </c>
      <c r="K11" s="2">
        <f>F10-F11</f>
        <v>20</v>
      </c>
      <c r="L11" s="24">
        <f ca="1">VLOOKUP(J11,INDIRECT(ADDRESS(MATCH(K11,A_values,0),4,1,TRUE,"mass_rmd.mas")):INDIRECT(ADDRESS(MATCH(K11+1,A_values,0)-1,7,1,TRUE,"mass_rmd.mas")),4,FALSE)/1000</f>
        <v>3.7961719999999999</v>
      </c>
      <c r="M11" s="24">
        <f ca="1">VLOOKUP(E11,INDIRECT(ADDRESS(MATCH(F11,A_values,0),4,1,TRUE,"mass_rmd.mas")):INDIRECT(ADDRESS(MATCH(F11+1,A_values,0)-1,7,1,TRUE,"mass_rmd.mas")),4,FALSE)/1000</f>
        <v>2.4249156100000002</v>
      </c>
      <c r="O11" s="31">
        <f ca="1">VLOOKUP(E10,INDIRECT(ADDRESS(MATCH(F10,A_values,0),4,1,TRUE,"mass_rmd.mas")):INDIRECT(ADDRESS(MATCH(F10+1,A_values,0)-1,7,1,TRUE,"mass_rmd.mas")),4,FALSE)/1000</f>
        <v>-5.9516459999999993</v>
      </c>
    </row>
    <row r="12" spans="2:16" ht="13" x14ac:dyDescent="0.3">
      <c r="B12" s="32" t="s">
        <v>178</v>
      </c>
      <c r="D12" s="22" t="s">
        <v>172</v>
      </c>
      <c r="E12" s="144" t="s">
        <v>96</v>
      </c>
      <c r="F12" s="165">
        <v>4</v>
      </c>
      <c r="G12" s="216">
        <f ca="1">(O11+M12)-L12</f>
        <v>11.49211461</v>
      </c>
      <c r="H12" s="216"/>
      <c r="I12" s="23" t="str">
        <f>IF(AND(ISNUMBER(F12),ISTEXT(E12)),"to make"," ")</f>
        <v>to make</v>
      </c>
      <c r="J12" s="1" t="str">
        <f>INDEX(Symbol_values,MATCH(INDEX(Z_values,MATCH(E10,Symbol_values,0))+INDEX(Z_values,MATCH(E12,Symbol_values,0)),Z_values,0))</f>
        <v>Mg</v>
      </c>
      <c r="K12" s="2">
        <f>F10+F12</f>
        <v>28</v>
      </c>
      <c r="L12" s="24">
        <f ca="1">VLOOKUP(J12,INDIRECT(ADDRESS(MATCH(K12,A_values,0),4,1,TRUE,"mass_rmd.mas")):INDIRECT(ADDRESS(MATCH(K12+1,A_values,0)-1,7,1,TRUE,"mass_rmd.mas")),4,FALSE)/1000</f>
        <v>-15.018844999999999</v>
      </c>
      <c r="M12" s="24">
        <f ca="1">VLOOKUP(E12,INDIRECT(ADDRESS(MATCH(F12,A_values,0),4,1,TRUE,"mass_rmd.mas")):INDIRECT(ADDRESS(MATCH(F12+1,A_values,0)-1,7,1,TRUE,"mass_rmd.mas")),4,FALSE)/1000</f>
        <v>2.4249156100000002</v>
      </c>
      <c r="O12" s="33"/>
    </row>
    <row r="13" spans="2:16" ht="13.5" thickBot="1" x14ac:dyDescent="0.35">
      <c r="B13" s="34"/>
      <c r="C13" s="6"/>
      <c r="D13" s="35"/>
      <c r="E13" s="7"/>
      <c r="F13" s="7"/>
      <c r="G13" s="7"/>
      <c r="H13" s="7"/>
      <c r="I13" s="36"/>
      <c r="J13" s="7"/>
      <c r="K13" s="14"/>
      <c r="L13" s="37"/>
      <c r="M13" s="37"/>
      <c r="N13" s="6"/>
      <c r="O13" s="38"/>
    </row>
    <row r="14" spans="2:16" ht="13.5" thickBot="1" x14ac:dyDescent="0.35">
      <c r="B14" s="50"/>
      <c r="C14" s="49"/>
      <c r="D14" s="51"/>
      <c r="E14" s="52"/>
      <c r="F14" s="52"/>
      <c r="G14" s="52"/>
      <c r="H14" s="52"/>
      <c r="I14" s="53"/>
      <c r="J14" s="52"/>
      <c r="K14" s="54"/>
      <c r="L14" s="55"/>
      <c r="M14" s="55"/>
      <c r="N14" s="49"/>
      <c r="O14" s="56"/>
    </row>
    <row r="15" spans="2:16" x14ac:dyDescent="0.25">
      <c r="B15" s="25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39"/>
    </row>
    <row r="16" spans="2:16" x14ac:dyDescent="0.25">
      <c r="B16" s="228" t="s">
        <v>174</v>
      </c>
      <c r="C16" s="229"/>
      <c r="E16" s="202" t="s">
        <v>179</v>
      </c>
      <c r="F16" s="202"/>
      <c r="G16" s="202" t="s">
        <v>180</v>
      </c>
      <c r="H16" s="202"/>
      <c r="I16" s="202" t="s">
        <v>151</v>
      </c>
      <c r="J16" s="202"/>
      <c r="L16" s="225" t="s">
        <v>152</v>
      </c>
      <c r="M16" s="225"/>
      <c r="O16" s="43"/>
    </row>
    <row r="17" spans="2:15" x14ac:dyDescent="0.25">
      <c r="B17" s="230" t="s">
        <v>175</v>
      </c>
      <c r="C17" s="202"/>
      <c r="E17" s="168" t="s">
        <v>2</v>
      </c>
      <c r="F17" s="169">
        <v>10</v>
      </c>
      <c r="G17" s="168" t="s">
        <v>94</v>
      </c>
      <c r="H17" s="169">
        <v>1</v>
      </c>
      <c r="I17" s="168" t="s">
        <v>96</v>
      </c>
      <c r="J17" s="169">
        <v>3</v>
      </c>
      <c r="L17" s="19" t="str">
        <f>INDEX(Symbol_values,MATCH(INDEX(Z_values,MATCH(E17,Symbol_values,0))+INDEX(Z_values,MATCH(G17,Symbol_values,0))-INDEX(Z_values,MATCH(I17,Symbol_values,0)),Z_values,0))</f>
        <v>Li</v>
      </c>
      <c r="M17" s="18">
        <f>F17+H17-J17</f>
        <v>8</v>
      </c>
      <c r="O17" s="43"/>
    </row>
    <row r="18" spans="2:15" x14ac:dyDescent="0.25">
      <c r="B18" s="30"/>
      <c r="C18" s="10"/>
      <c r="D18" s="3" t="s">
        <v>182</v>
      </c>
      <c r="E18" s="218">
        <f ca="1">VLOOKUP(E17,INDIRECT(ADDRESS(MATCH(F17,A_values,0),4,1,TRUE,"mass_rmd.mas")):INDIRECT(ADDRESS(MATCH(F17+1,A_values,0)-1,7,1,TRUE,"mass_rmd.mas")),4,FALSE)/1000</f>
        <v>12.607488</v>
      </c>
      <c r="F18" s="218"/>
      <c r="G18" s="218">
        <f ca="1">VLOOKUP(G17,INDIRECT(ADDRESS(MATCH(H17,A_values,0),4,1,TRUE,"mass_rmd.mas")):INDIRECT(ADDRESS(MATCH(H17+1,A_values,0)-1,7,1,TRUE,"mass_rmd.mas")),4,FALSE)/1000</f>
        <v>7.2889706100000007</v>
      </c>
      <c r="H18" s="218"/>
      <c r="I18" s="218">
        <f ca="1">VLOOKUP(I17,INDIRECT(ADDRESS(MATCH(J17,A_values,0),4,1,TRUE,"mass_rmd.mas")):INDIRECT(ADDRESS(MATCH(J17+1,A_values,0)-1,7,1,TRUE,"mass_rmd.mas")),4,FALSE)/1000</f>
        <v>14.931217930000001</v>
      </c>
      <c r="J18" s="218"/>
      <c r="L18" s="218">
        <f ca="1">VLOOKUP(L17,INDIRECT(ADDRESS(MATCH(M17,A_values,0),4,1,TRUE,"mass_rmd.mas")):INDIRECT(ADDRESS(MATCH(M17+1,A_values,0)-1,7,1,TRUE,"mass_rmd.mas")),4,FALSE)/1000</f>
        <v>20.945803999999999</v>
      </c>
      <c r="M18" s="218"/>
      <c r="O18" s="43"/>
    </row>
    <row r="19" spans="2:15" x14ac:dyDescent="0.25">
      <c r="B19" s="40"/>
      <c r="G19" s="100" t="s">
        <v>181</v>
      </c>
      <c r="H19" s="216">
        <f ca="1">E18+G18-I18-L18</f>
        <v>-15.98056332</v>
      </c>
      <c r="I19" s="216"/>
      <c r="J19" s="100" t="s">
        <v>169</v>
      </c>
      <c r="O19" s="43"/>
    </row>
    <row r="20" spans="2:15" x14ac:dyDescent="0.25">
      <c r="B20" s="40"/>
      <c r="G20" s="202" t="str">
        <f>CONCATENATE(INDEX(Symbol_values,MATCH(INDEX(Z_values,MATCH(E17,Symbol_values,0)),Z_values,0)),F17," ( ",INDEX(Symbol_values,MATCH(INDEX(Z_values,MATCH(G17,Symbol_values,0)),Z_values,0)),H17," , ",INDEX(Symbol_values,MATCH(INDEX(Z_values,MATCH(I17,Symbol_values,0)),Z_values,0)),J17," ) ",L17,M17)</f>
        <v>Be10 ( H1 , He3 ) Li8</v>
      </c>
      <c r="H20" s="202"/>
      <c r="I20" s="202"/>
      <c r="J20" s="202"/>
      <c r="L20" s="202" t="s">
        <v>273</v>
      </c>
      <c r="M20" s="202"/>
      <c r="O20" s="43"/>
    </row>
    <row r="21" spans="2:15" x14ac:dyDescent="0.25">
      <c r="B21" s="40"/>
      <c r="G21" s="10"/>
      <c r="H21" s="10"/>
      <c r="I21" s="10"/>
      <c r="J21" s="10"/>
      <c r="L21" s="168" t="s">
        <v>92</v>
      </c>
      <c r="M21" s="169">
        <v>1</v>
      </c>
      <c r="N21" s="19" t="str">
        <f>INDEX(Symbol_values,MATCH(INDEX(Z_values,MATCH(L17,Symbol_values,0))-INDEX(Z_values,MATCH(L21,Symbol_values,0)),Z_values,0))</f>
        <v>Li</v>
      </c>
      <c r="O21" s="45">
        <f>M17-M21</f>
        <v>7</v>
      </c>
    </row>
    <row r="22" spans="2:15" x14ac:dyDescent="0.25">
      <c r="B22" s="40"/>
      <c r="E22" s="202" t="s">
        <v>274</v>
      </c>
      <c r="F22" s="202"/>
      <c r="G22" s="100" t="s">
        <v>181</v>
      </c>
      <c r="H22" s="216">
        <f ca="1">E18+G18-I18-L22-N22</f>
        <v>-18.01318174</v>
      </c>
      <c r="I22" s="216"/>
      <c r="J22" s="100" t="s">
        <v>169</v>
      </c>
      <c r="L22" s="218">
        <f ca="1">VLOOKUP(L21,INDIRECT(ADDRESS(MATCH(M21,A_values,0),4,1,TRUE,"mass_rmd.mas")):INDIRECT(ADDRESS(MATCH(M21+1,A_values,0)-1,7,1,TRUE,"mass_rmd.mas")),4,FALSE)/1000</f>
        <v>8.0713171300000006</v>
      </c>
      <c r="M22" s="218"/>
      <c r="N22" s="218">
        <f ca="1">VLOOKUP(N21,INDIRECT(ADDRESS(MATCH(O21,A_values,0),4,1,TRUE,"mass_rmd.mas")):INDIRECT(ADDRESS(MATCH(O21+1,A_values,0)-1,7,1,TRUE,"mass_rmd.mas")),4,FALSE)/1000</f>
        <v>14.907105289999999</v>
      </c>
      <c r="O22" s="219"/>
    </row>
    <row r="23" spans="2:15" ht="13" thickBot="1" x14ac:dyDescent="0.3">
      <c r="B23" s="41"/>
      <c r="C23" s="6"/>
      <c r="D23" s="6"/>
      <c r="E23" s="6"/>
      <c r="F23" s="6"/>
      <c r="G23" s="231" t="str">
        <f>CONCATENATE(INDEX(Symbol_values,MATCH(INDEX(Z_values,MATCH(E17,Symbol_values,0)),Z_values,0)),F17," ( ",INDEX(Symbol_values,MATCH(INDEX(Z_values,MATCH(G17,Symbol_values,0)),Z_values,0)),H17," ,  ",INDEX(Symbol_values,MATCH(INDEX(Z_values,MATCH(I17,Symbol_values,0)),Z_values,0)),J17," + ",L21,M21," ) ",N21,O21)</f>
        <v>Be10 ( H1 ,  He3 + nn1 ) Li7</v>
      </c>
      <c r="H23" s="231"/>
      <c r="I23" s="231"/>
      <c r="J23" s="231"/>
      <c r="K23" s="6"/>
      <c r="L23" s="6"/>
      <c r="M23" s="6"/>
      <c r="N23" s="6"/>
      <c r="O23" s="42"/>
    </row>
    <row r="24" spans="2:15" ht="13" thickBot="1" x14ac:dyDescent="0.3">
      <c r="B24" s="49"/>
      <c r="C24" s="49"/>
      <c r="D24" s="49"/>
      <c r="E24" s="49"/>
      <c r="F24" s="49"/>
      <c r="G24" s="56"/>
      <c r="H24" s="56"/>
      <c r="I24" s="56"/>
      <c r="J24" s="56"/>
      <c r="K24" s="49"/>
      <c r="L24" s="49"/>
      <c r="M24" s="49"/>
      <c r="N24" s="49"/>
      <c r="O24" s="49"/>
    </row>
    <row r="25" spans="2:15" x14ac:dyDescent="0.25">
      <c r="B25" s="223" t="s">
        <v>278</v>
      </c>
      <c r="C25" s="224"/>
      <c r="D25" s="224"/>
      <c r="E25" s="26"/>
      <c r="F25" s="26"/>
      <c r="G25" s="47"/>
      <c r="H25" s="47"/>
      <c r="I25" s="47"/>
      <c r="J25" s="47"/>
      <c r="K25" s="26"/>
      <c r="L25" s="26"/>
      <c r="M25" s="26"/>
      <c r="N25" s="26"/>
      <c r="O25" s="39"/>
    </row>
    <row r="26" spans="2:15" x14ac:dyDescent="0.25">
      <c r="B26" s="40"/>
      <c r="E26" s="1" t="s">
        <v>183</v>
      </c>
      <c r="F26" s="1" t="s">
        <v>184</v>
      </c>
      <c r="H26" s="202" t="s">
        <v>289</v>
      </c>
      <c r="I26" s="202"/>
      <c r="J26" s="10" t="s">
        <v>426</v>
      </c>
      <c r="L26" s="202" t="s">
        <v>275</v>
      </c>
      <c r="M26" s="202"/>
      <c r="O26" s="43"/>
    </row>
    <row r="27" spans="2:15" x14ac:dyDescent="0.25">
      <c r="B27" s="40"/>
      <c r="E27" s="84">
        <f ca="1">F28+VLOOKUP(E28,INDIRECT(ADDRESS(MATCH(F28,A_values,0),4,1,TRUE,"mass_rmd.mas")):INDIRECT(ADDRESS(MATCH(F28+1,A_values,0)-1,7,1,TRUE,"mass_rmd.mas")),4,FALSE)/1000/mass_rmd.mas!$A$2</f>
        <v>37.969081368190885</v>
      </c>
      <c r="F27" s="170">
        <v>4</v>
      </c>
      <c r="H27" s="211">
        <f ca="1">J27*F28/E27</f>
        <v>0.96098190119943183</v>
      </c>
      <c r="I27" s="211"/>
      <c r="J27" s="191">
        <v>0.96020000000000005</v>
      </c>
      <c r="L27" s="211">
        <f ca="1">3.10711*E27/F27*SQRT(POWER(H27/mass_rmd.mas!A2+1,2)-1)</f>
        <v>1.3400453854764431</v>
      </c>
      <c r="M27" s="211"/>
      <c r="O27" s="43"/>
    </row>
    <row r="28" spans="2:15" x14ac:dyDescent="0.25">
      <c r="B28" s="40"/>
      <c r="D28" s="1" t="s">
        <v>279</v>
      </c>
      <c r="E28" s="168" t="s">
        <v>438</v>
      </c>
      <c r="F28" s="169">
        <v>38</v>
      </c>
      <c r="H28" s="10"/>
      <c r="I28" s="10"/>
      <c r="L28" s="44"/>
      <c r="M28" s="44"/>
      <c r="O28" s="43"/>
    </row>
    <row r="29" spans="2:15" x14ac:dyDescent="0.25">
      <c r="B29" s="40"/>
      <c r="D29" s="1" t="s">
        <v>91</v>
      </c>
      <c r="E29" s="84">
        <f>INDEX(Z_values,MATCH(E28,Symbol_values,0))</f>
        <v>19</v>
      </c>
      <c r="H29" s="10"/>
      <c r="I29" s="10"/>
      <c r="L29" s="44"/>
      <c r="M29" s="44"/>
      <c r="O29" s="43"/>
    </row>
    <row r="30" spans="2:15" x14ac:dyDescent="0.25">
      <c r="B30" s="40"/>
      <c r="G30" s="1" t="s">
        <v>282</v>
      </c>
      <c r="H30" s="235">
        <f ca="1">SQRT(1-POWER((1/H32),2))*100</f>
        <v>4.53884103055253</v>
      </c>
      <c r="I30" s="235"/>
      <c r="J30" t="s">
        <v>187</v>
      </c>
      <c r="K30" s="1" t="s">
        <v>280</v>
      </c>
      <c r="L30" s="216">
        <f ca="1">H27*E27</f>
        <v>36.4876</v>
      </c>
      <c r="M30" s="216"/>
      <c r="N30" t="s">
        <v>169</v>
      </c>
      <c r="O30" s="43"/>
    </row>
    <row r="31" spans="2:15" x14ac:dyDescent="0.25">
      <c r="B31" s="40"/>
      <c r="G31" s="1" t="s">
        <v>283</v>
      </c>
      <c r="H31" s="214">
        <f ca="1">H30/100*29.998</f>
        <v>1.361561532345148</v>
      </c>
      <c r="I31" s="214"/>
      <c r="J31" t="s">
        <v>281</v>
      </c>
      <c r="K31" s="1"/>
      <c r="L31" s="46"/>
      <c r="M31" s="46"/>
      <c r="O31" s="43"/>
    </row>
    <row r="32" spans="2:15" x14ac:dyDescent="0.25">
      <c r="B32" s="40"/>
      <c r="E32" s="202" t="s">
        <v>189</v>
      </c>
      <c r="F32" s="202"/>
      <c r="G32" s="1" t="s">
        <v>284</v>
      </c>
      <c r="H32" s="215">
        <f ca="1">1+L30/(E27*mass_rmd.mas!A2)</f>
        <v>1.001031648148752</v>
      </c>
      <c r="I32" s="215"/>
      <c r="K32" s="1" t="s">
        <v>276</v>
      </c>
      <c r="L32" s="211">
        <f ca="1">H32*E27*mass_rmd.mas!A2*H30/100/1000</f>
        <v>1.6069652128748408</v>
      </c>
      <c r="M32" s="211"/>
      <c r="N32" t="s">
        <v>277</v>
      </c>
      <c r="O32" s="43"/>
    </row>
    <row r="33" spans="2:15" x14ac:dyDescent="0.25">
      <c r="B33" s="40"/>
      <c r="E33" s="212">
        <v>20</v>
      </c>
      <c r="F33" s="213"/>
      <c r="G33" s="1" t="s">
        <v>285</v>
      </c>
      <c r="H33" s="214">
        <f ca="1">IF(ISNUMBER(E33),E33*100/H31," ")</f>
        <v>1468.9016636326442</v>
      </c>
      <c r="I33" s="214"/>
      <c r="J33" t="s">
        <v>188</v>
      </c>
      <c r="K33" s="1"/>
      <c r="L33" s="44"/>
      <c r="M33" s="44"/>
      <c r="O33" s="43"/>
    </row>
    <row r="34" spans="2:15" ht="13" thickBot="1" x14ac:dyDescent="0.3">
      <c r="B34" s="41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42"/>
    </row>
    <row r="35" spans="2:15" ht="13" thickBot="1" x14ac:dyDescent="0.3">
      <c r="B35" s="49"/>
      <c r="C35" s="49"/>
      <c r="D35" s="49"/>
      <c r="E35" s="49"/>
      <c r="F35" s="49"/>
      <c r="G35" s="56"/>
      <c r="H35" s="56"/>
      <c r="I35" s="56"/>
      <c r="J35" s="56"/>
      <c r="K35" s="49"/>
      <c r="L35" s="49"/>
      <c r="M35" s="49"/>
      <c r="N35" s="49"/>
      <c r="O35" s="49"/>
    </row>
    <row r="36" spans="2:15" x14ac:dyDescent="0.25">
      <c r="B36" s="223" t="s">
        <v>288</v>
      </c>
      <c r="C36" s="224"/>
      <c r="D36" s="26"/>
      <c r="E36" s="186">
        <f ca="1">F37+VLOOKUP(E37,INDIRECT(ADDRESS(MATCH(F37,A_values,0),4,1,TRUE,"mass_rmd.mas")):INDIRECT(ADDRESS(MATCH(F37+1,A_values,0)-1,7,1,TRUE,"mass_rmd.mas")),4,FALSE)/1000/mass_rmd.mas!$A$2</f>
        <v>12.026921864653803</v>
      </c>
      <c r="F36" s="26"/>
      <c r="G36" s="187"/>
      <c r="H36" s="239" t="s">
        <v>289</v>
      </c>
      <c r="I36" s="239"/>
      <c r="J36" s="47" t="s">
        <v>426</v>
      </c>
      <c r="K36" s="187"/>
      <c r="L36" s="240" t="s">
        <v>169</v>
      </c>
      <c r="M36" s="240"/>
      <c r="N36" s="47" t="s">
        <v>560</v>
      </c>
      <c r="O36" s="39"/>
    </row>
    <row r="37" spans="2:15" ht="13" thickBot="1" x14ac:dyDescent="0.3">
      <c r="B37" s="30"/>
      <c r="C37" s="10"/>
      <c r="D37" s="1" t="s">
        <v>279</v>
      </c>
      <c r="E37" s="168" t="s">
        <v>2</v>
      </c>
      <c r="F37" s="165">
        <v>12</v>
      </c>
      <c r="G37" s="1"/>
      <c r="H37" s="216">
        <f ca="1">J37*F37/E36</f>
        <v>43.901507463164897</v>
      </c>
      <c r="I37" s="222"/>
      <c r="J37" s="190">
        <v>44</v>
      </c>
      <c r="K37" s="184" t="s">
        <v>280</v>
      </c>
      <c r="L37" s="216">
        <f>J37*F37</f>
        <v>528</v>
      </c>
      <c r="M37" s="216"/>
      <c r="N37" s="192">
        <f ca="1">SQRT(1-POWER((1/(1+L37/($E$36*mass_rmd.mas!$A$2))),2))*100</f>
        <v>29.663341875018894</v>
      </c>
      <c r="O37" s="43"/>
    </row>
    <row r="38" spans="2:15" ht="13" thickBot="1" x14ac:dyDescent="0.3">
      <c r="B38" s="30"/>
      <c r="C38" s="10"/>
      <c r="D38" s="1" t="s">
        <v>91</v>
      </c>
      <c r="E38" s="84">
        <f>INDEX(Z_values,MATCH(E37,Symbol_values,0))</f>
        <v>4</v>
      </c>
      <c r="G38" s="1"/>
      <c r="H38" s="236">
        <f ca="1">L38/E36</f>
        <v>43.984654257602713</v>
      </c>
      <c r="I38" s="236"/>
      <c r="J38" s="182">
        <f>L38/F37</f>
        <v>44.083333333333336</v>
      </c>
      <c r="K38" s="48" t="s">
        <v>280</v>
      </c>
      <c r="L38" s="220">
        <v>529</v>
      </c>
      <c r="M38" s="221"/>
      <c r="N38" s="194">
        <f ca="1">SQRT(1-POWER((1/(1+L38/($E$36*mass_rmd.mas!$A$2))),2))*100</f>
        <v>29.689535343270851</v>
      </c>
      <c r="O38" s="43"/>
    </row>
    <row r="39" spans="2:15" x14ac:dyDescent="0.25">
      <c r="B39" s="30"/>
      <c r="C39" s="10"/>
      <c r="D39" s="1"/>
      <c r="E39" s="10"/>
      <c r="G39" s="1"/>
      <c r="H39" s="237">
        <v>44</v>
      </c>
      <c r="I39" s="238"/>
      <c r="J39" s="181">
        <f ca="1">H39*E36/F37</f>
        <v>44.098713503730607</v>
      </c>
      <c r="K39" s="185" t="s">
        <v>280</v>
      </c>
      <c r="L39" s="216">
        <f ca="1">J39*F37</f>
        <v>529.18456204476729</v>
      </c>
      <c r="M39" s="216"/>
      <c r="N39" s="193">
        <f ca="1">SQRT(1-POWER((1/(1+L39/($E$36*mass_rmd.mas!$A$2))),2))*100</f>
        <v>29.69436640593192</v>
      </c>
      <c r="O39" s="43"/>
    </row>
    <row r="40" spans="2:15" ht="13" thickBot="1" x14ac:dyDescent="0.3">
      <c r="B40" s="188"/>
      <c r="C40" s="15"/>
      <c r="D40" s="7"/>
      <c r="E40" s="15"/>
      <c r="F40" s="6"/>
      <c r="G40" s="7"/>
      <c r="H40" s="189"/>
      <c r="I40" s="189"/>
      <c r="J40" s="14"/>
      <c r="K40" s="7"/>
      <c r="L40" s="15"/>
      <c r="M40" s="15"/>
      <c r="N40" s="6"/>
      <c r="O40" s="42"/>
    </row>
    <row r="41" spans="2:15" ht="13" thickBot="1" x14ac:dyDescent="0.3">
      <c r="B41" s="49"/>
      <c r="C41" s="49"/>
      <c r="D41" s="49"/>
      <c r="E41" s="49"/>
      <c r="F41" s="49"/>
      <c r="G41" s="49"/>
      <c r="H41" s="49"/>
      <c r="I41" s="49"/>
      <c r="J41" s="49"/>
      <c r="K41" s="49"/>
      <c r="L41" s="49"/>
      <c r="M41" s="49"/>
      <c r="N41" s="49"/>
      <c r="O41" s="49"/>
    </row>
    <row r="42" spans="2:15" x14ac:dyDescent="0.25">
      <c r="B42" s="223" t="s">
        <v>191</v>
      </c>
      <c r="C42" s="224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39"/>
    </row>
    <row r="43" spans="2:15" x14ac:dyDescent="0.25">
      <c r="B43" s="228" t="s">
        <v>190</v>
      </c>
      <c r="C43" s="229"/>
      <c r="E43" s="1" t="s">
        <v>183</v>
      </c>
      <c r="F43" s="1" t="s">
        <v>184</v>
      </c>
      <c r="H43" s="202" t="s">
        <v>289</v>
      </c>
      <c r="I43" s="202"/>
      <c r="J43" s="10" t="s">
        <v>426</v>
      </c>
      <c r="L43" s="202" t="s">
        <v>186</v>
      </c>
      <c r="M43" s="202"/>
      <c r="O43" s="43"/>
    </row>
    <row r="44" spans="2:15" x14ac:dyDescent="0.25">
      <c r="B44" s="40"/>
      <c r="E44" s="84">
        <f ca="1">F45+VLOOKUP(E45,INDIRECT(ADDRESS(MATCH(F45,A_values,0),4,1,TRUE,"mass_rmd.mas")):INDIRECT(ADDRESS(MATCH(F45+1,A_values,0)-1,7,1,TRUE,"mass_rmd.mas")),4,FALSE)/1000/mass_rmd.mas!$A$2</f>
        <v>12.026921864653803</v>
      </c>
      <c r="F44" s="167">
        <v>2</v>
      </c>
      <c r="H44" s="216">
        <f ca="1">mass_rmd.mas!A2*(SQRT(POWER( (L44/(3.10711*E44/F44)),2)+1)-1)</f>
        <v>11.192547164062498</v>
      </c>
      <c r="I44" s="216"/>
      <c r="J44" s="63">
        <f ca="1">H44*E44/F45</f>
        <v>11.217657517386014</v>
      </c>
      <c r="L44" s="232">
        <v>2.9051559999999998</v>
      </c>
      <c r="M44" s="233"/>
      <c r="O44" s="43"/>
    </row>
    <row r="45" spans="2:15" x14ac:dyDescent="0.25">
      <c r="B45" s="40"/>
      <c r="D45" s="1" t="s">
        <v>279</v>
      </c>
      <c r="E45" s="168" t="s">
        <v>2</v>
      </c>
      <c r="F45" s="169">
        <v>12</v>
      </c>
      <c r="H45" s="10"/>
      <c r="I45" s="10"/>
      <c r="L45" s="44"/>
      <c r="M45" s="44"/>
      <c r="O45" s="43"/>
    </row>
    <row r="46" spans="2:15" x14ac:dyDescent="0.25">
      <c r="B46" s="40"/>
      <c r="D46" s="1" t="s">
        <v>91</v>
      </c>
      <c r="E46" s="84">
        <f>INDEX(Z_values,MATCH(E45,Symbol_values,0))</f>
        <v>4</v>
      </c>
      <c r="H46" s="10"/>
      <c r="I46" s="10"/>
      <c r="O46" s="43"/>
    </row>
    <row r="47" spans="2:15" x14ac:dyDescent="0.25">
      <c r="B47" s="40"/>
      <c r="G47" s="1" t="s">
        <v>282</v>
      </c>
      <c r="H47" s="235">
        <f ca="1">SQRT(1-POWER((1/H49),2))*100</f>
        <v>15.363887904526688</v>
      </c>
      <c r="I47" s="235"/>
      <c r="J47" t="s">
        <v>187</v>
      </c>
      <c r="K47" s="1" t="s">
        <v>280</v>
      </c>
      <c r="L47" s="216">
        <f ca="1">H44*E44</f>
        <v>134.61189020863216</v>
      </c>
      <c r="M47" s="216"/>
      <c r="N47" t="s">
        <v>169</v>
      </c>
      <c r="O47" s="43"/>
    </row>
    <row r="48" spans="2:15" x14ac:dyDescent="0.25">
      <c r="B48" s="40"/>
      <c r="G48" s="1" t="s">
        <v>286</v>
      </c>
      <c r="H48" s="214">
        <f ca="1">H47/100*29.998</f>
        <v>4.6088590935999161</v>
      </c>
      <c r="I48" s="214"/>
      <c r="J48" t="s">
        <v>281</v>
      </c>
      <c r="K48" s="1"/>
      <c r="L48" s="46"/>
      <c r="M48" s="46"/>
      <c r="O48" s="43"/>
    </row>
    <row r="49" spans="2:17" x14ac:dyDescent="0.25">
      <c r="B49" s="40"/>
      <c r="E49" s="202" t="s">
        <v>189</v>
      </c>
      <c r="F49" s="202"/>
      <c r="G49" s="1" t="s">
        <v>287</v>
      </c>
      <c r="H49" s="215">
        <f ca="1">1+L47/(E44*mass_rmd.mas!A2)</f>
        <v>1.0120155962846038</v>
      </c>
      <c r="I49" s="215"/>
      <c r="K49" s="1" t="s">
        <v>276</v>
      </c>
      <c r="L49" s="211">
        <f ca="1">H49*E44*mass_rmd.mas!A2*H47/100/1000</f>
        <v>1.7419128786876559</v>
      </c>
      <c r="M49" s="211"/>
      <c r="N49" t="s">
        <v>277</v>
      </c>
      <c r="O49" s="43"/>
    </row>
    <row r="50" spans="2:17" x14ac:dyDescent="0.25">
      <c r="B50" s="40"/>
      <c r="E50" s="212">
        <v>10</v>
      </c>
      <c r="F50" s="213"/>
      <c r="G50" s="1" t="s">
        <v>285</v>
      </c>
      <c r="H50" s="214">
        <f ca="1">IF(ISNUMBER(E50),E50*100/H48," ")</f>
        <v>216.97343739335582</v>
      </c>
      <c r="I50" s="214"/>
      <c r="J50" t="s">
        <v>188</v>
      </c>
      <c r="O50" s="43"/>
    </row>
    <row r="51" spans="2:17" ht="13" thickBot="1" x14ac:dyDescent="0.3">
      <c r="B51" s="41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42"/>
      <c r="Q51" s="179" t="s">
        <v>437</v>
      </c>
    </row>
    <row r="52" spans="2:17" ht="13" thickBot="1" x14ac:dyDescent="0.3">
      <c r="B52" s="49"/>
      <c r="C52" s="49"/>
      <c r="D52" s="49"/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49"/>
    </row>
    <row r="53" spans="2:17" x14ac:dyDescent="0.25">
      <c r="B53" s="223" t="s">
        <v>306</v>
      </c>
      <c r="C53" s="224"/>
      <c r="D53" s="224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39"/>
    </row>
    <row r="54" spans="2:17" ht="15.5" x14ac:dyDescent="0.45">
      <c r="B54" s="58"/>
      <c r="C54" t="s">
        <v>290</v>
      </c>
      <c r="D54" t="s">
        <v>291</v>
      </c>
      <c r="E54" t="s">
        <v>292</v>
      </c>
      <c r="F54" t="s">
        <v>293</v>
      </c>
      <c r="G54" s="59" t="s">
        <v>294</v>
      </c>
      <c r="H54" t="s">
        <v>308</v>
      </c>
      <c r="I54" t="s">
        <v>295</v>
      </c>
      <c r="J54" t="s">
        <v>296</v>
      </c>
      <c r="K54" s="2" t="s">
        <v>297</v>
      </c>
      <c r="L54" s="59" t="s">
        <v>298</v>
      </c>
      <c r="M54" t="s">
        <v>299</v>
      </c>
      <c r="N54" t="s">
        <v>300</v>
      </c>
      <c r="O54" s="43" t="s">
        <v>301</v>
      </c>
    </row>
    <row r="55" spans="2:17" x14ac:dyDescent="0.25">
      <c r="B55" s="30" t="s">
        <v>302</v>
      </c>
      <c r="C55" s="167">
        <v>5.0000000000000001E-4</v>
      </c>
      <c r="D55" s="57"/>
      <c r="E55" s="167">
        <v>9.9999999999999995E-8</v>
      </c>
      <c r="F55" s="171">
        <v>60000000000</v>
      </c>
      <c r="G55" s="57"/>
      <c r="H55" s="57"/>
      <c r="I55" s="57"/>
      <c r="J55" s="167">
        <v>142</v>
      </c>
      <c r="K55" s="57"/>
      <c r="L55" s="57"/>
      <c r="M55" s="57"/>
      <c r="N55" s="159">
        <f>0.602/J55*C55*E55*F55</f>
        <v>1.2718309859154928E-2</v>
      </c>
      <c r="O55" s="160">
        <f>3600*N55</f>
        <v>45.785915492957741</v>
      </c>
    </row>
    <row r="56" spans="2:17" x14ac:dyDescent="0.25">
      <c r="B56" s="30"/>
      <c r="O56" s="43"/>
    </row>
    <row r="57" spans="2:17" x14ac:dyDescent="0.25">
      <c r="B57" s="30" t="s">
        <v>303</v>
      </c>
      <c r="C57" s="167">
        <v>5.0000000000000001E-4</v>
      </c>
      <c r="D57" s="57"/>
      <c r="E57" s="167">
        <v>9.9999999999999995E-8</v>
      </c>
      <c r="F57" s="62"/>
      <c r="G57" s="57"/>
      <c r="H57" s="57"/>
      <c r="I57" s="57"/>
      <c r="J57" s="167">
        <v>142</v>
      </c>
      <c r="K57" s="158">
        <f>0.6*C57/J57*E57</f>
        <v>2.112676056338028E-13</v>
      </c>
      <c r="O57" s="43"/>
    </row>
    <row r="58" spans="2:17" x14ac:dyDescent="0.25">
      <c r="B58" s="40"/>
      <c r="N58" s="209" t="s">
        <v>307</v>
      </c>
      <c r="O58" s="210"/>
    </row>
    <row r="59" spans="2:17" x14ac:dyDescent="0.25">
      <c r="B59" s="30" t="s">
        <v>304</v>
      </c>
      <c r="C59" s="57"/>
      <c r="D59" s="167">
        <v>0.5</v>
      </c>
      <c r="E59" s="57"/>
      <c r="F59" s="57"/>
      <c r="G59" s="57"/>
      <c r="H59" s="167">
        <v>10</v>
      </c>
      <c r="I59" s="167">
        <v>2</v>
      </c>
      <c r="J59" s="167">
        <v>142</v>
      </c>
      <c r="K59" s="57"/>
      <c r="L59" s="161">
        <f>(O59*H59*J59)/(3.75*D59*1000*I59*M59)</f>
        <v>3.7866666666666666</v>
      </c>
      <c r="M59" s="167">
        <v>10</v>
      </c>
      <c r="N59" s="57"/>
      <c r="O59" s="172">
        <v>100</v>
      </c>
    </row>
    <row r="60" spans="2:17" x14ac:dyDescent="0.25">
      <c r="B60" s="40"/>
      <c r="O60" s="43"/>
    </row>
    <row r="61" spans="2:17" x14ac:dyDescent="0.25">
      <c r="B61" s="30" t="s">
        <v>305</v>
      </c>
      <c r="C61" s="57"/>
      <c r="D61" s="167">
        <v>0.5</v>
      </c>
      <c r="E61" s="57"/>
      <c r="F61" s="57"/>
      <c r="G61" s="167">
        <v>2</v>
      </c>
      <c r="H61" s="167">
        <v>10</v>
      </c>
      <c r="I61" s="57"/>
      <c r="J61" s="167">
        <v>142</v>
      </c>
      <c r="K61" s="57"/>
      <c r="L61" s="167">
        <v>3.79</v>
      </c>
      <c r="M61" s="167">
        <v>10</v>
      </c>
      <c r="N61" s="159">
        <f>L61*3.75*D61*G61*M61/H61/J61</f>
        <v>0.10008802816901409</v>
      </c>
      <c r="O61" s="43"/>
    </row>
    <row r="62" spans="2:17" ht="13" thickBot="1" x14ac:dyDescent="0.3">
      <c r="B62" s="41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42"/>
      <c r="Q62" s="179" t="s">
        <v>437</v>
      </c>
    </row>
    <row r="63" spans="2:17" ht="13" thickBot="1" x14ac:dyDescent="0.3">
      <c r="B63" s="49"/>
      <c r="C63" s="49"/>
      <c r="D63" s="49"/>
      <c r="E63" s="49"/>
      <c r="F63" s="49"/>
      <c r="G63" s="49"/>
      <c r="H63" s="49"/>
      <c r="I63" s="49"/>
      <c r="J63" s="49"/>
      <c r="K63" s="49"/>
      <c r="L63" s="49"/>
      <c r="M63" s="49"/>
      <c r="N63" s="49"/>
      <c r="O63" s="49"/>
    </row>
    <row r="64" spans="2:17" x14ac:dyDescent="0.25">
      <c r="B64" s="148" t="s">
        <v>406</v>
      </c>
      <c r="C64" s="149"/>
      <c r="D64" s="149"/>
      <c r="E64" s="149"/>
      <c r="F64" s="26"/>
      <c r="G64" s="26" t="s">
        <v>422</v>
      </c>
      <c r="H64" s="26"/>
      <c r="I64" s="26"/>
      <c r="J64" s="26"/>
      <c r="K64" s="26"/>
      <c r="L64" s="26"/>
      <c r="M64" s="26"/>
      <c r="N64" s="26"/>
      <c r="O64" s="39"/>
    </row>
    <row r="65" spans="2:15" x14ac:dyDescent="0.25">
      <c r="B65" s="40"/>
      <c r="O65" s="43"/>
    </row>
    <row r="66" spans="2:15" x14ac:dyDescent="0.25">
      <c r="B66" s="150"/>
      <c r="C66" s="82"/>
      <c r="D66" s="82"/>
      <c r="E66" s="82"/>
      <c r="F66" s="82"/>
      <c r="G66" s="147" t="s">
        <v>117</v>
      </c>
      <c r="H66" s="65" t="s">
        <v>366</v>
      </c>
      <c r="J66" s="151" t="s">
        <v>423</v>
      </c>
      <c r="K66" s="167">
        <v>5</v>
      </c>
      <c r="L66" t="s">
        <v>424</v>
      </c>
      <c r="O66" s="43"/>
    </row>
    <row r="67" spans="2:15" x14ac:dyDescent="0.25">
      <c r="B67" s="40" t="s">
        <v>363</v>
      </c>
      <c r="D67" s="144" t="s">
        <v>425</v>
      </c>
      <c r="E67" s="165">
        <v>74</v>
      </c>
      <c r="G67">
        <f ca="1">VLOOKUP(D67,INDIRECT(ADDRESS(MATCH(E67,A_values,0),4,1,TRUE,"mass_rmd.mas")):INDIRECT(ADDRESS(MATCH(E67+1,A_values,0)-1,7,1,TRUE,"mass_rmd.mas")),4,FALSE)/1000</f>
        <v>-62.331836000000003</v>
      </c>
      <c r="H67" s="76">
        <f ca="1">E67+G67/mass_rmd.mas!$A$2</f>
        <v>73.933084563676545</v>
      </c>
      <c r="J67" t="s">
        <v>407</v>
      </c>
      <c r="K67" s="144">
        <v>1.25</v>
      </c>
      <c r="L67" t="s">
        <v>408</v>
      </c>
      <c r="O67" s="43"/>
    </row>
    <row r="68" spans="2:15" x14ac:dyDescent="0.25">
      <c r="B68" s="40"/>
      <c r="H68" s="76"/>
      <c r="O68" s="43"/>
    </row>
    <row r="69" spans="2:15" x14ac:dyDescent="0.25">
      <c r="B69" s="152"/>
      <c r="C69" s="80"/>
      <c r="D69" s="80"/>
      <c r="E69" s="80"/>
      <c r="F69" s="80"/>
      <c r="G69" s="80"/>
      <c r="H69" s="67"/>
      <c r="O69" s="43"/>
    </row>
    <row r="70" spans="2:15" x14ac:dyDescent="0.25">
      <c r="B70" s="150"/>
      <c r="C70" s="82"/>
      <c r="D70" s="82"/>
      <c r="E70" s="82"/>
      <c r="F70" s="82"/>
      <c r="G70" s="82"/>
      <c r="H70" s="82"/>
      <c r="I70" s="82"/>
      <c r="J70" s="65"/>
      <c r="L70" s="64"/>
      <c r="M70" s="82"/>
      <c r="N70" s="82"/>
      <c r="O70" s="153"/>
    </row>
    <row r="71" spans="2:15" ht="13" x14ac:dyDescent="0.3">
      <c r="B71" s="40" t="s">
        <v>409</v>
      </c>
      <c r="D71" s="144" t="s">
        <v>412</v>
      </c>
      <c r="E71" s="165">
        <v>208</v>
      </c>
      <c r="F71" s="146" t="s">
        <v>417</v>
      </c>
      <c r="G71" t="s">
        <v>409</v>
      </c>
      <c r="I71" s="144" t="s">
        <v>411</v>
      </c>
      <c r="J71" s="165">
        <v>58</v>
      </c>
      <c r="L71" s="74" t="s">
        <v>363</v>
      </c>
      <c r="N71" s="144" t="s">
        <v>425</v>
      </c>
      <c r="O71" s="173">
        <v>74</v>
      </c>
    </row>
    <row r="72" spans="2:15" x14ac:dyDescent="0.25">
      <c r="B72" s="40"/>
      <c r="J72" s="76"/>
      <c r="L72" s="74" t="s">
        <v>418</v>
      </c>
      <c r="N72" s="167">
        <v>472.43599999999998</v>
      </c>
      <c r="O72" s="43" t="s">
        <v>169</v>
      </c>
    </row>
    <row r="73" spans="2:15" x14ac:dyDescent="0.25">
      <c r="B73" s="40"/>
      <c r="C73" t="s">
        <v>410</v>
      </c>
      <c r="D73" s="95">
        <f xml:space="preserve"> 1.152*INDEX(Z_values,MATCH($D$67,Symbol_values,0))*INDEX(Z_values,MATCH(D71,Symbol_values,0)) / ($E$67^0.33333 + E71^0.33333)*1.25/$K$67</f>
        <v>335.93295092108951</v>
      </c>
      <c r="E73" t="s">
        <v>169</v>
      </c>
      <c r="H73" t="s">
        <v>410</v>
      </c>
      <c r="I73" s="95">
        <f xml:space="preserve"> 1.152*INDEX(Z_values,MATCH($D$67,Symbol_values,0))*INDEX(Z_values,MATCH(I71,Symbol_values,0)) / ($E$67^0.33333 + J71^0.33333)*1.25/$K$67</f>
        <v>143.90897773936243</v>
      </c>
      <c r="J73" s="76" t="s">
        <v>169</v>
      </c>
      <c r="L73" s="74"/>
      <c r="N73" s="142">
        <f>N72/O71</f>
        <v>6.3842702702702701</v>
      </c>
      <c r="O73" s="43" t="s">
        <v>426</v>
      </c>
    </row>
    <row r="74" spans="2:15" x14ac:dyDescent="0.25">
      <c r="B74" s="40"/>
      <c r="C74" s="1" t="s">
        <v>369</v>
      </c>
      <c r="D74" s="95">
        <f ca="1">D73/$H$67</f>
        <v>4.5437432091956023</v>
      </c>
      <c r="E74" t="s">
        <v>426</v>
      </c>
      <c r="H74" s="1" t="s">
        <v>369</v>
      </c>
      <c r="I74" s="95">
        <f ca="1">I73/$H$67</f>
        <v>1.9464760409856505</v>
      </c>
      <c r="J74" s="76" t="s">
        <v>426</v>
      </c>
      <c r="L74" s="74" t="s">
        <v>409</v>
      </c>
      <c r="N74" s="144" t="s">
        <v>412</v>
      </c>
      <c r="O74" s="173">
        <v>208</v>
      </c>
    </row>
    <row r="75" spans="2:15" x14ac:dyDescent="0.25">
      <c r="B75" s="40"/>
      <c r="J75" s="76"/>
      <c r="L75" s="74" t="s">
        <v>421</v>
      </c>
      <c r="N75" s="125">
        <f>K67*(O71^0.3333+O74^0.3333)</f>
        <v>12.652090293478487</v>
      </c>
      <c r="O75" s="43" t="s">
        <v>315</v>
      </c>
    </row>
    <row r="76" spans="2:15" x14ac:dyDescent="0.25">
      <c r="B76" s="120" t="s">
        <v>413</v>
      </c>
      <c r="C76" s="85"/>
      <c r="D76" s="85" t="s">
        <v>414</v>
      </c>
      <c r="E76" s="85" t="s">
        <v>415</v>
      </c>
      <c r="G76" s="85" t="s">
        <v>413</v>
      </c>
      <c r="H76" s="85"/>
      <c r="I76" s="85" t="s">
        <v>414</v>
      </c>
      <c r="J76" s="143" t="s">
        <v>415</v>
      </c>
      <c r="L76" s="94" t="s">
        <v>413</v>
      </c>
      <c r="M76" s="85"/>
      <c r="N76" s="79" t="s">
        <v>419</v>
      </c>
      <c r="O76" s="121"/>
    </row>
    <row r="77" spans="2:15" x14ac:dyDescent="0.25">
      <c r="B77" s="120" t="s">
        <v>416</v>
      </c>
      <c r="C77" s="85"/>
      <c r="D77" s="85" t="s">
        <v>116</v>
      </c>
      <c r="E77" s="85" t="s">
        <v>427</v>
      </c>
      <c r="G77" s="85" t="s">
        <v>416</v>
      </c>
      <c r="H77" s="85"/>
      <c r="I77" s="85" t="s">
        <v>116</v>
      </c>
      <c r="J77" s="143" t="s">
        <v>427</v>
      </c>
      <c r="L77" s="94" t="s">
        <v>416</v>
      </c>
      <c r="M77" s="85"/>
      <c r="N77" s="79" t="s">
        <v>420</v>
      </c>
      <c r="O77" s="121"/>
    </row>
    <row r="78" spans="2:15" x14ac:dyDescent="0.25">
      <c r="B78" s="40">
        <v>10</v>
      </c>
      <c r="D78" s="4">
        <f xml:space="preserve"> 1.152 * INDEX(Z_values,MATCH($D$67,Symbol_values,0)) *  INDEX(Z_values,MATCH($D$71,Symbol_values,0)) / ( ($E$67^0.33333 + $E$71^0.3333) + 4*$K$66/5 )*1.25/$K$67* ( 1 + (1/SIN(RADIANS(B78/2))) )/2</f>
        <v>1501.8681086439276</v>
      </c>
      <c r="E78" s="4">
        <f>D78/$E$67</f>
        <v>20.295514981674696</v>
      </c>
      <c r="G78">
        <v>10</v>
      </c>
      <c r="I78" s="4">
        <f xml:space="preserve"> 1.152 * INDEX(Z_values,MATCH($D$67,Symbol_values,0)) *  INDEX(Z_values,MATCH($I$71,Symbol_values,0)) / ( ($E$67^0.33333 + $J$71^0.3333) + 4*$K$66/5 )*1.25/$K$67* ( 1 + (1/SIN(RADIANS(G78/2))) )/2</f>
        <v>600.0961427563243</v>
      </c>
      <c r="J78" s="77">
        <f>I78/$E$67</f>
        <v>8.1094073345449225</v>
      </c>
      <c r="L78" s="74">
        <v>10</v>
      </c>
      <c r="M78" s="141" t="s">
        <v>146</v>
      </c>
      <c r="N78" s="145">
        <f xml:space="preserve"> (1.44 *INDEX(Z_values,MATCH($N$71,Symbol_values,0)) *  INDEX(Z_values,MATCH($N$74,Symbol_values,0)) / $N$72 ) * (1 + 1/SIN((RADIANS(L78/2)))  )/2</f>
        <v>56.117927255493953</v>
      </c>
      <c r="O78" s="154" t="str">
        <f>IF(N78&lt;$N$75,"touch",IF(N78&lt;($N$75+$K$66)," ","safe"))</f>
        <v>safe</v>
      </c>
    </row>
    <row r="79" spans="2:15" x14ac:dyDescent="0.25">
      <c r="B79" s="40">
        <f>10+B78</f>
        <v>20</v>
      </c>
      <c r="D79" s="4">
        <f t="shared" ref="D79:D95" si="0" xml:space="preserve"> 1.152 * INDEX(Z_values,MATCH($D$67,Symbol_values,0)) *  INDEX(Z_values,MATCH($D$71,Symbol_values,0)) / ( ($E$67^0.33333 + $E$71^0.3333) + 4*$K$66/5 )*1.25/$K$67* ( 1 + (1/SIN(RADIANS(B79/2))) )/2</f>
        <v>813.77386527633155</v>
      </c>
      <c r="E79" s="4">
        <f t="shared" ref="E79:E95" si="1">D79/$E$67</f>
        <v>10.996944125355832</v>
      </c>
      <c r="G79">
        <f>10+G78</f>
        <v>20</v>
      </c>
      <c r="I79" s="4">
        <f t="shared" ref="I79:I95" si="2" xml:space="preserve"> 1.152 * INDEX(Z_values,MATCH($D$67,Symbol_values,0)) *  INDEX(Z_values,MATCH($I$71,Symbol_values,0)) / ( ($E$67^0.33333 + $J$71^0.3333) + 4*$K$66/5 )*1.25/$K$67* ( 1 + (1/SIN(RADIANS(G79/2))) )/2</f>
        <v>325.15675299155754</v>
      </c>
      <c r="J79" s="77">
        <f t="shared" ref="J79:J95" si="3">I79/$E$67</f>
        <v>4.3940101755615881</v>
      </c>
      <c r="L79" s="74">
        <f>$M$79+L78</f>
        <v>20</v>
      </c>
      <c r="M79" s="167">
        <v>10</v>
      </c>
      <c r="N79" s="145">
        <f t="shared" ref="N79:N95" si="4" xml:space="preserve"> (1.44 *INDEX(Z_values,MATCH($N$71,Symbol_values,0)) *  INDEX(Z_values,MATCH($N$74,Symbol_values,0)) / $N$72 ) * (1 + 1/SIN((RADIANS(L79/2)))  )/2</f>
        <v>30.406999330476097</v>
      </c>
      <c r="O79" s="154" t="str">
        <f t="shared" ref="O79:O95" si="5">IF(N79&lt;$N$75,"touch",IF(N79&lt;($N$75+$K$66)," ","safe"))</f>
        <v>safe</v>
      </c>
    </row>
    <row r="80" spans="2:15" x14ac:dyDescent="0.25">
      <c r="B80" s="40">
        <f t="shared" ref="B80:B95" si="6">10+B79</f>
        <v>30</v>
      </c>
      <c r="D80" s="4">
        <f t="shared" si="0"/>
        <v>585.60275838119151</v>
      </c>
      <c r="E80" s="4">
        <f t="shared" si="1"/>
        <v>7.9135507889350203</v>
      </c>
      <c r="G80">
        <f t="shared" ref="G80:G95" si="7">10+G79</f>
        <v>30</v>
      </c>
      <c r="I80" s="4">
        <f t="shared" si="2"/>
        <v>233.98722861844399</v>
      </c>
      <c r="J80" s="77">
        <f t="shared" si="3"/>
        <v>3.161989575924919</v>
      </c>
      <c r="L80" s="74">
        <f t="shared" ref="L80:L95" si="8">$M$79+L79</f>
        <v>30</v>
      </c>
      <c r="N80" s="145">
        <f t="shared" si="4"/>
        <v>21.881290911173895</v>
      </c>
      <c r="O80" s="154" t="str">
        <f t="shared" si="5"/>
        <v>safe</v>
      </c>
    </row>
    <row r="81" spans="2:15" x14ac:dyDescent="0.25">
      <c r="B81" s="40">
        <f t="shared" si="6"/>
        <v>40</v>
      </c>
      <c r="D81" s="4">
        <f t="shared" si="0"/>
        <v>472.43644110604959</v>
      </c>
      <c r="E81" s="4">
        <f t="shared" si="1"/>
        <v>6.3842762311628318</v>
      </c>
      <c r="G81">
        <f t="shared" si="7"/>
        <v>40</v>
      </c>
      <c r="I81" s="4">
        <f t="shared" si="2"/>
        <v>188.76976238695897</v>
      </c>
      <c r="J81" s="77">
        <f t="shared" si="3"/>
        <v>2.5509427349589049</v>
      </c>
      <c r="L81" s="74">
        <f t="shared" si="8"/>
        <v>40</v>
      </c>
      <c r="N81" s="145">
        <f t="shared" si="4"/>
        <v>17.652784343874373</v>
      </c>
      <c r="O81" s="154" t="str">
        <f t="shared" si="5"/>
        <v>safe</v>
      </c>
    </row>
    <row r="82" spans="2:15" x14ac:dyDescent="0.25">
      <c r="B82" s="40">
        <f t="shared" si="6"/>
        <v>50</v>
      </c>
      <c r="D82" s="4">
        <f t="shared" si="0"/>
        <v>405.29958525048215</v>
      </c>
      <c r="E82" s="4">
        <f t="shared" si="1"/>
        <v>5.4770214223038129</v>
      </c>
      <c r="G82">
        <f t="shared" si="7"/>
        <v>50</v>
      </c>
      <c r="I82" s="4">
        <f t="shared" si="2"/>
        <v>161.94412569900049</v>
      </c>
      <c r="J82" s="77">
        <f t="shared" si="3"/>
        <v>2.1884341310675741</v>
      </c>
      <c r="L82" s="74">
        <f t="shared" si="8"/>
        <v>50</v>
      </c>
      <c r="N82" s="145">
        <f t="shared" si="4"/>
        <v>15.14418776912777</v>
      </c>
      <c r="O82" s="154" t="str">
        <f t="shared" si="5"/>
        <v xml:space="preserve"> </v>
      </c>
    </row>
    <row r="83" spans="2:15" x14ac:dyDescent="0.25">
      <c r="B83" s="40">
        <f t="shared" si="6"/>
        <v>60</v>
      </c>
      <c r="D83" s="4">
        <f t="shared" si="0"/>
        <v>361.20794483518091</v>
      </c>
      <c r="E83" s="4">
        <f t="shared" si="1"/>
        <v>4.8811884437186608</v>
      </c>
      <c r="G83">
        <f t="shared" si="7"/>
        <v>60</v>
      </c>
      <c r="I83" s="4">
        <f t="shared" si="2"/>
        <v>144.3265844590365</v>
      </c>
      <c r="J83" s="77">
        <f t="shared" si="3"/>
        <v>1.9503592494464392</v>
      </c>
      <c r="L83" s="74">
        <f t="shared" si="8"/>
        <v>60</v>
      </c>
      <c r="N83" s="145">
        <f t="shared" si="4"/>
        <v>13.496685265305779</v>
      </c>
      <c r="O83" s="154" t="str">
        <f t="shared" si="5"/>
        <v xml:space="preserve"> </v>
      </c>
    </row>
    <row r="84" spans="2:15" x14ac:dyDescent="0.25">
      <c r="B84" s="40">
        <f t="shared" si="6"/>
        <v>70</v>
      </c>
      <c r="D84" s="4">
        <f t="shared" si="0"/>
        <v>330.31825960365319</v>
      </c>
      <c r="E84" s="4">
        <f t="shared" si="1"/>
        <v>4.4637602649142325</v>
      </c>
      <c r="G84">
        <f t="shared" si="7"/>
        <v>70</v>
      </c>
      <c r="I84" s="4">
        <f t="shared" si="2"/>
        <v>131.98410188569383</v>
      </c>
      <c r="J84" s="77">
        <f t="shared" si="3"/>
        <v>1.7835689444012679</v>
      </c>
      <c r="L84" s="74">
        <f t="shared" si="8"/>
        <v>70</v>
      </c>
      <c r="N84" s="145">
        <f t="shared" si="4"/>
        <v>12.34247931420321</v>
      </c>
      <c r="O84" s="154" t="str">
        <f t="shared" si="5"/>
        <v>touch</v>
      </c>
    </row>
    <row r="85" spans="2:15" x14ac:dyDescent="0.25">
      <c r="B85" s="40">
        <f t="shared" si="6"/>
        <v>80</v>
      </c>
      <c r="D85" s="4">
        <f t="shared" si="0"/>
        <v>307.71591702218444</v>
      </c>
      <c r="E85" s="4">
        <f t="shared" si="1"/>
        <v>4.1583232030024924</v>
      </c>
      <c r="G85">
        <f t="shared" si="7"/>
        <v>80</v>
      </c>
      <c r="I85" s="4">
        <f t="shared" si="2"/>
        <v>122.95296358378044</v>
      </c>
      <c r="J85" s="77">
        <f t="shared" si="3"/>
        <v>1.661526534915952</v>
      </c>
      <c r="L85" s="74">
        <f t="shared" si="8"/>
        <v>80</v>
      </c>
      <c r="N85" s="145">
        <f t="shared" si="4"/>
        <v>11.497933372059276</v>
      </c>
      <c r="O85" s="154" t="str">
        <f t="shared" si="5"/>
        <v>touch</v>
      </c>
    </row>
    <row r="86" spans="2:15" x14ac:dyDescent="0.25">
      <c r="B86" s="40">
        <f t="shared" si="6"/>
        <v>90</v>
      </c>
      <c r="D86" s="4">
        <f t="shared" si="0"/>
        <v>290.67770641933549</v>
      </c>
      <c r="E86" s="4">
        <f t="shared" si="1"/>
        <v>3.9280771137748038</v>
      </c>
      <c r="G86">
        <f t="shared" si="7"/>
        <v>90</v>
      </c>
      <c r="I86" s="4">
        <f t="shared" si="2"/>
        <v>116.14506587066397</v>
      </c>
      <c r="J86" s="77">
        <f t="shared" si="3"/>
        <v>1.5695279171711347</v>
      </c>
      <c r="L86" s="74">
        <f t="shared" si="8"/>
        <v>90</v>
      </c>
      <c r="N86" s="145">
        <f t="shared" si="4"/>
        <v>10.861293538194108</v>
      </c>
      <c r="O86" s="154" t="str">
        <f t="shared" si="5"/>
        <v>touch</v>
      </c>
    </row>
    <row r="87" spans="2:15" x14ac:dyDescent="0.25">
      <c r="B87" s="40">
        <f t="shared" si="6"/>
        <v>100</v>
      </c>
      <c r="D87" s="4">
        <f t="shared" si="0"/>
        <v>277.57714299591925</v>
      </c>
      <c r="E87" s="4">
        <f t="shared" si="1"/>
        <v>3.7510424729178276</v>
      </c>
      <c r="G87">
        <f t="shared" si="7"/>
        <v>100</v>
      </c>
      <c r="I87" s="4">
        <f t="shared" si="2"/>
        <v>110.91051995209786</v>
      </c>
      <c r="J87" s="77">
        <f t="shared" si="3"/>
        <v>1.4987908101634846</v>
      </c>
      <c r="L87" s="74">
        <f t="shared" si="8"/>
        <v>100</v>
      </c>
      <c r="N87" s="145">
        <f t="shared" si="4"/>
        <v>10.371785530819833</v>
      </c>
      <c r="O87" s="154" t="str">
        <f t="shared" si="5"/>
        <v>touch</v>
      </c>
    </row>
    <row r="88" spans="2:15" x14ac:dyDescent="0.25">
      <c r="B88" s="40">
        <f t="shared" si="6"/>
        <v>110</v>
      </c>
      <c r="D88" s="4">
        <f t="shared" si="0"/>
        <v>267.38714171623985</v>
      </c>
      <c r="E88" s="4">
        <f t="shared" si="1"/>
        <v>3.61333975292216</v>
      </c>
      <c r="G88">
        <f t="shared" si="7"/>
        <v>110</v>
      </c>
      <c r="I88" s="4">
        <f t="shared" si="2"/>
        <v>106.83893708312078</v>
      </c>
      <c r="J88" s="77">
        <f t="shared" si="3"/>
        <v>1.4437694200421727</v>
      </c>
      <c r="L88" s="74">
        <f t="shared" si="8"/>
        <v>110</v>
      </c>
      <c r="N88" s="145">
        <f t="shared" si="4"/>
        <v>9.9910318899007464</v>
      </c>
      <c r="O88" s="154" t="str">
        <f t="shared" si="5"/>
        <v>touch</v>
      </c>
    </row>
    <row r="89" spans="2:15" x14ac:dyDescent="0.25">
      <c r="B89" s="40">
        <f t="shared" si="6"/>
        <v>120</v>
      </c>
      <c r="D89" s="4">
        <f t="shared" si="0"/>
        <v>259.43165106774245</v>
      </c>
      <c r="E89" s="4">
        <f t="shared" si="1"/>
        <v>3.50583312253706</v>
      </c>
      <c r="G89">
        <f t="shared" si="7"/>
        <v>120</v>
      </c>
      <c r="I89" s="4">
        <f t="shared" si="2"/>
        <v>103.66018974544149</v>
      </c>
      <c r="J89" s="77">
        <f t="shared" si="3"/>
        <v>1.4008133749383984</v>
      </c>
      <c r="L89" s="74">
        <f t="shared" si="8"/>
        <v>120</v>
      </c>
      <c r="N89" s="145">
        <f t="shared" si="4"/>
        <v>9.6937716691632225</v>
      </c>
      <c r="O89" s="154" t="str">
        <f t="shared" si="5"/>
        <v>touch</v>
      </c>
    </row>
    <row r="90" spans="2:15" x14ac:dyDescent="0.25">
      <c r="B90" s="40">
        <f t="shared" si="6"/>
        <v>130</v>
      </c>
      <c r="D90" s="4">
        <f t="shared" si="0"/>
        <v>253.25227177338047</v>
      </c>
      <c r="E90" s="4">
        <f t="shared" si="1"/>
        <v>3.4223279969375739</v>
      </c>
      <c r="G90">
        <f t="shared" si="7"/>
        <v>130</v>
      </c>
      <c r="I90" s="4">
        <f t="shared" si="2"/>
        <v>101.19111695680418</v>
      </c>
      <c r="J90" s="77">
        <f t="shared" si="3"/>
        <v>1.3674475264432997</v>
      </c>
      <c r="L90" s="74">
        <f t="shared" si="8"/>
        <v>130</v>
      </c>
      <c r="N90" s="145">
        <f t="shared" si="4"/>
        <v>9.4628765887435318</v>
      </c>
      <c r="O90" s="154" t="str">
        <f t="shared" si="5"/>
        <v>touch</v>
      </c>
    </row>
    <row r="91" spans="2:15" x14ac:dyDescent="0.25">
      <c r="B91" s="40">
        <f t="shared" si="6"/>
        <v>140</v>
      </c>
      <c r="D91" s="4">
        <f t="shared" si="0"/>
        <v>248.53247032349535</v>
      </c>
      <c r="E91" s="4">
        <f t="shared" si="1"/>
        <v>3.3585468962634506</v>
      </c>
      <c r="G91">
        <f t="shared" si="7"/>
        <v>140</v>
      </c>
      <c r="I91" s="4">
        <f t="shared" si="2"/>
        <v>99.305242539236872</v>
      </c>
      <c r="J91" s="77">
        <f t="shared" si="3"/>
        <v>1.3419627370167144</v>
      </c>
      <c r="L91" s="74">
        <f t="shared" si="8"/>
        <v>140</v>
      </c>
      <c r="N91" s="145">
        <f t="shared" si="4"/>
        <v>9.286519242249117</v>
      </c>
      <c r="O91" s="154" t="str">
        <f t="shared" si="5"/>
        <v>touch</v>
      </c>
    </row>
    <row r="92" spans="2:15" x14ac:dyDescent="0.25">
      <c r="B92" s="40">
        <f t="shared" si="6"/>
        <v>150</v>
      </c>
      <c r="D92" s="4">
        <f t="shared" si="0"/>
        <v>245.05264209930766</v>
      </c>
      <c r="E92" s="4">
        <f t="shared" si="1"/>
        <v>3.3115221905311847</v>
      </c>
      <c r="G92">
        <f t="shared" si="7"/>
        <v>150</v>
      </c>
      <c r="I92" s="4">
        <f t="shared" si="2"/>
        <v>97.914819849807017</v>
      </c>
      <c r="J92" s="77">
        <f t="shared" si="3"/>
        <v>1.3231732412136084</v>
      </c>
      <c r="L92" s="74">
        <f t="shared" si="8"/>
        <v>150</v>
      </c>
      <c r="N92" s="145">
        <f t="shared" si="4"/>
        <v>9.1564940116561964</v>
      </c>
      <c r="O92" s="154" t="str">
        <f t="shared" si="5"/>
        <v>touch</v>
      </c>
    </row>
    <row r="93" spans="2:15" x14ac:dyDescent="0.25">
      <c r="B93" s="40">
        <f t="shared" si="6"/>
        <v>160</v>
      </c>
      <c r="D93" s="4">
        <f t="shared" si="0"/>
        <v>242.66270148179396</v>
      </c>
      <c r="E93" s="4">
        <f t="shared" si="1"/>
        <v>3.2792256956999184</v>
      </c>
      <c r="G93">
        <f t="shared" si="7"/>
        <v>160</v>
      </c>
      <c r="I93" s="4">
        <f t="shared" si="2"/>
        <v>96.959879707105941</v>
      </c>
      <c r="J93" s="77">
        <f t="shared" si="3"/>
        <v>1.3102686446906209</v>
      </c>
      <c r="L93" s="74">
        <f t="shared" si="8"/>
        <v>160</v>
      </c>
      <c r="N93" s="145">
        <f t="shared" si="4"/>
        <v>9.0671928853144959</v>
      </c>
      <c r="O93" s="154" t="str">
        <f t="shared" si="5"/>
        <v>touch</v>
      </c>
    </row>
    <row r="94" spans="2:15" x14ac:dyDescent="0.25">
      <c r="B94" s="40">
        <f t="shared" si="6"/>
        <v>170</v>
      </c>
      <c r="D94" s="4">
        <f t="shared" si="0"/>
        <v>241.26521511299956</v>
      </c>
      <c r="E94" s="4">
        <f t="shared" si="1"/>
        <v>3.2603407447702644</v>
      </c>
      <c r="G94">
        <f t="shared" si="7"/>
        <v>170</v>
      </c>
      <c r="I94" s="4">
        <f t="shared" si="2"/>
        <v>96.401491007964253</v>
      </c>
      <c r="J94" s="77">
        <f t="shared" si="3"/>
        <v>1.3027228514589764</v>
      </c>
      <c r="L94" s="74">
        <f t="shared" si="8"/>
        <v>170</v>
      </c>
      <c r="N94" s="145">
        <f t="shared" si="4"/>
        <v>9.0149752252329058</v>
      </c>
      <c r="O94" s="154" t="str">
        <f t="shared" si="5"/>
        <v>touch</v>
      </c>
    </row>
    <row r="95" spans="2:15" x14ac:dyDescent="0.25">
      <c r="B95" s="156">
        <f t="shared" si="6"/>
        <v>180</v>
      </c>
      <c r="C95" s="100"/>
      <c r="D95" s="103">
        <f t="shared" si="0"/>
        <v>240.80529655678728</v>
      </c>
      <c r="E95" s="103">
        <f t="shared" si="1"/>
        <v>3.2541256291457743</v>
      </c>
      <c r="G95" s="100">
        <f t="shared" si="7"/>
        <v>180</v>
      </c>
      <c r="H95" s="100"/>
      <c r="I95" s="103">
        <f t="shared" si="2"/>
        <v>96.217722972691007</v>
      </c>
      <c r="J95" s="157">
        <f t="shared" si="3"/>
        <v>1.3002394996309596</v>
      </c>
      <c r="L95" s="74">
        <f t="shared" si="8"/>
        <v>180</v>
      </c>
      <c r="N95" s="145">
        <f t="shared" si="4"/>
        <v>8.9977901768705184</v>
      </c>
      <c r="O95" s="154" t="str">
        <f t="shared" si="5"/>
        <v>touch</v>
      </c>
    </row>
    <row r="96" spans="2:15" x14ac:dyDescent="0.25">
      <c r="B96" s="152"/>
      <c r="C96" s="80"/>
      <c r="D96" s="80"/>
      <c r="E96" s="117"/>
      <c r="F96" s="80"/>
      <c r="G96" s="80"/>
      <c r="H96" s="80"/>
      <c r="I96" s="80"/>
      <c r="J96" s="67"/>
      <c r="L96" s="66"/>
      <c r="M96" s="80"/>
      <c r="N96" s="80"/>
      <c r="O96" s="106"/>
    </row>
    <row r="97" spans="2:17" ht="13" thickBot="1" x14ac:dyDescent="0.3">
      <c r="B97" s="41"/>
      <c r="C97" s="6"/>
      <c r="D97" s="6"/>
      <c r="E97" s="8"/>
      <c r="F97" s="6"/>
      <c r="G97" s="6"/>
      <c r="H97" s="6"/>
      <c r="I97" s="6"/>
      <c r="J97" s="6"/>
      <c r="K97" s="6"/>
      <c r="L97" s="6"/>
      <c r="M97" s="6"/>
      <c r="N97" s="6"/>
      <c r="O97" s="42"/>
      <c r="Q97" s="179" t="s">
        <v>437</v>
      </c>
    </row>
    <row r="98" spans="2:17" ht="13" thickBot="1" x14ac:dyDescent="0.3">
      <c r="B98" s="49"/>
      <c r="C98" s="49"/>
      <c r="D98" s="49"/>
      <c r="E98" s="155"/>
      <c r="F98" s="49"/>
      <c r="G98" s="49"/>
      <c r="H98" s="49"/>
      <c r="I98" s="49"/>
      <c r="J98" s="49"/>
      <c r="K98" s="49"/>
      <c r="L98" s="49"/>
      <c r="M98" s="49"/>
      <c r="N98" s="49"/>
      <c r="O98" s="49"/>
    </row>
    <row r="99" spans="2:17" x14ac:dyDescent="0.25">
      <c r="B99" s="137" t="s">
        <v>393</v>
      </c>
      <c r="C99" s="138"/>
      <c r="D99" s="138"/>
      <c r="E99" s="26"/>
      <c r="F99" s="26"/>
      <c r="G99" s="26" t="s">
        <v>403</v>
      </c>
      <c r="H99" s="26"/>
      <c r="I99" s="26"/>
      <c r="J99" s="26"/>
      <c r="K99" s="26"/>
      <c r="L99" s="26"/>
      <c r="M99" s="26"/>
      <c r="N99" s="26"/>
      <c r="O99" s="39"/>
    </row>
    <row r="100" spans="2:17" x14ac:dyDescent="0.25">
      <c r="B100" s="139"/>
      <c r="C100" s="2"/>
      <c r="D100" s="2"/>
      <c r="O100" s="43"/>
    </row>
    <row r="101" spans="2:17" x14ac:dyDescent="0.25">
      <c r="B101" s="40"/>
      <c r="G101" s="93" t="s">
        <v>117</v>
      </c>
      <c r="H101" t="s">
        <v>366</v>
      </c>
      <c r="J101" s="1"/>
      <c r="O101" s="43"/>
    </row>
    <row r="102" spans="2:17" x14ac:dyDescent="0.25">
      <c r="B102" s="40" t="s">
        <v>363</v>
      </c>
      <c r="D102" s="144" t="s">
        <v>133</v>
      </c>
      <c r="E102" s="165">
        <v>12</v>
      </c>
      <c r="G102">
        <f ca="1">VLOOKUP(D102,INDIRECT(ADDRESS(MATCH(E102,A_values,0),4,1,TRUE,"mass_rmd.mas")):INDIRECT(ADDRESS(MATCH(E102+1,A_values,0)-1,7,1,TRUE,"mass_rmd.mas")),4,FALSE)/1000</f>
        <v>0</v>
      </c>
      <c r="H102">
        <f ca="1">E102+G102/mass_rmd.mas!$A$2</f>
        <v>12</v>
      </c>
      <c r="O102" s="43"/>
    </row>
    <row r="103" spans="2:17" x14ac:dyDescent="0.25">
      <c r="B103" s="139" t="s">
        <v>396</v>
      </c>
      <c r="C103" s="2"/>
      <c r="D103" s="167">
        <v>7.6550000000000002</v>
      </c>
      <c r="E103" t="s">
        <v>169</v>
      </c>
      <c r="O103" s="43"/>
    </row>
    <row r="104" spans="2:17" x14ac:dyDescent="0.25">
      <c r="B104" s="40"/>
      <c r="F104" s="3" t="s">
        <v>370</v>
      </c>
      <c r="J104" s="90" t="s">
        <v>397</v>
      </c>
      <c r="K104" s="130" t="s">
        <v>398</v>
      </c>
      <c r="L104" s="131" t="s">
        <v>400</v>
      </c>
      <c r="M104" s="87"/>
      <c r="N104" s="132" t="s">
        <v>402</v>
      </c>
      <c r="O104" s="43"/>
    </row>
    <row r="105" spans="2:17" x14ac:dyDescent="0.25">
      <c r="B105" s="40" t="s">
        <v>399</v>
      </c>
      <c r="D105" s="167">
        <v>20</v>
      </c>
      <c r="E105" t="s">
        <v>169</v>
      </c>
      <c r="F105">
        <f ca="1">SQRT(1-1/(1+D105/H102/mass_rmd.mas!$A$2)^2)</f>
        <v>5.9740023536026324E-2</v>
      </c>
      <c r="J105" s="74"/>
      <c r="K105" s="129" t="s">
        <v>116</v>
      </c>
      <c r="L105" s="129" t="s">
        <v>401</v>
      </c>
      <c r="M105" s="129" t="s">
        <v>377</v>
      </c>
      <c r="N105" s="133" t="s">
        <v>378</v>
      </c>
      <c r="O105" s="43"/>
    </row>
    <row r="106" spans="2:17" x14ac:dyDescent="0.25">
      <c r="B106" s="40"/>
      <c r="J106" s="74"/>
      <c r="N106" s="76"/>
      <c r="O106" s="43"/>
    </row>
    <row r="107" spans="2:17" x14ac:dyDescent="0.25">
      <c r="B107" s="40" t="s">
        <v>394</v>
      </c>
      <c r="D107" s="144" t="s">
        <v>96</v>
      </c>
      <c r="E107" s="165">
        <v>4</v>
      </c>
      <c r="G107">
        <f ca="1">VLOOKUP(D107,INDIRECT(ADDRESS(MATCH(E107,A_values,0),4,1,TRUE,"mass_rmd.mas")):INDIRECT(ADDRESS(MATCH(E107+1,A_values,0)-1,7,1,TRUE,"mass_rmd.mas")),4,FALSE)/1000</f>
        <v>2.4249156100000002</v>
      </c>
      <c r="H107">
        <f ca="1">E107+G107/mass_rmd.mas!$A$2</f>
        <v>4.0026032328983652</v>
      </c>
      <c r="J107" s="134" t="str">
        <f>CONCATENATE(E107,INDEX(Symbol_values,MATCH(INDEX(Z_values,MATCH(D107,Symbol_values,0)),Z_values,0)))</f>
        <v>4He</v>
      </c>
      <c r="L107">
        <f ca="1">SQRT(2*(H109+D110/mass_rmd.mas!$A$2)/(CALCULATOR!H109+D110/mass_rmd.mas!$A$2+CALCULATOR!H107)*CALCULATOR!K108/H107/mass_rmd.mas!$A$2)</f>
        <v>1.0155817684331568E-2</v>
      </c>
      <c r="M107" s="135">
        <f ca="1">IF(L107&lt;$F$105,1000*ASIN(L107/$F$105)," ")</f>
        <v>170.82990155822682</v>
      </c>
      <c r="N107" s="136">
        <f ca="1">IF(L107&lt;$F$105,DEGREES(ASIN(L107/$F$105)),"unconfined")</f>
        <v>9.7878323739217237</v>
      </c>
      <c r="O107" s="43"/>
    </row>
    <row r="108" spans="2:17" x14ac:dyDescent="0.25">
      <c r="B108" s="40"/>
      <c r="J108" s="74"/>
      <c r="K108" s="4">
        <f ca="1">G102+D103-G107-G109-D110</f>
        <v>0.28841338999999966</v>
      </c>
      <c r="N108" s="76"/>
      <c r="O108" s="43"/>
    </row>
    <row r="109" spans="2:17" x14ac:dyDescent="0.25">
      <c r="B109" s="40" t="s">
        <v>395</v>
      </c>
      <c r="D109" s="128" t="str">
        <f>INDEX(Symbol_values,MATCH(INDEX(Z_values,MATCH(D102,Symbol_values,0))-INDEX(Z_values,MATCH(D107,Symbol_values,0)),Z_values,0))</f>
        <v>Be</v>
      </c>
      <c r="E109" s="123">
        <f>E102-E107</f>
        <v>8</v>
      </c>
      <c r="G109">
        <f ca="1">VLOOKUP(D109,INDIRECT(ADDRESS(MATCH(E109,A_values,0),4,1,TRUE,"mass_rmd.mas")):INDIRECT(ADDRESS(MATCH(E109+1,A_values,0)-1,7,1,TRUE,"mass_rmd.mas")),4,FALSE)/1000</f>
        <v>4.9416710000000004</v>
      </c>
      <c r="H109">
        <f ca="1">E109+G109/mass_rmd.mas!$A$2</f>
        <v>8.0053050590573331</v>
      </c>
      <c r="J109" s="134" t="str">
        <f>CONCATENATE(E109,INDEX(Symbol_values,MATCH(INDEX(Z_values,MATCH(D109,Symbol_values,0)),Z_values,0)))</f>
        <v>8Be</v>
      </c>
      <c r="L109">
        <f ca="1">SQRT(2*(CALCULATOR!H107)/(CALCULATOR!H109+D110/mass_rmd.mas!$A$2+CALCULATOR!H107)*CALCULATOR!K108/(H109+D110/mass_rmd.mas!$A$2)/mass_rmd.mas!$A$2)</f>
        <v>5.0778463026890115E-3</v>
      </c>
      <c r="M109" s="135">
        <f ca="1">IF(L109&lt;$F$105,1000*ASIN(L109/$F$105)," ")</f>
        <v>85.101752659828435</v>
      </c>
      <c r="N109" s="136">
        <f ca="1">IF(L109&lt;$F$105,DEGREES(ASIN(L109/$F$105)),"unconfined")</f>
        <v>4.8759712565743971</v>
      </c>
      <c r="O109" s="43"/>
    </row>
    <row r="110" spans="2:17" x14ac:dyDescent="0.25">
      <c r="B110" s="139" t="s">
        <v>396</v>
      </c>
      <c r="C110" s="2"/>
      <c r="D110" s="167">
        <v>0</v>
      </c>
      <c r="E110" t="s">
        <v>169</v>
      </c>
      <c r="J110" s="66"/>
      <c r="K110" s="80"/>
      <c r="L110" s="80"/>
      <c r="M110" s="80"/>
      <c r="N110" s="67"/>
      <c r="O110" s="43"/>
    </row>
    <row r="111" spans="2:17" ht="13" thickBot="1" x14ac:dyDescent="0.3">
      <c r="B111" s="140"/>
      <c r="C111" s="14"/>
      <c r="D111" s="14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42"/>
      <c r="Q111" s="179" t="s">
        <v>437</v>
      </c>
    </row>
    <row r="112" spans="2:17" ht="13" thickBot="1" x14ac:dyDescent="0.3">
      <c r="B112" s="54"/>
      <c r="C112" s="54"/>
      <c r="D112" s="54"/>
      <c r="E112" s="49"/>
      <c r="F112" s="49"/>
      <c r="G112" s="49"/>
      <c r="H112" s="49"/>
      <c r="I112" s="49"/>
      <c r="J112" s="49"/>
      <c r="K112" s="49"/>
      <c r="L112" s="49"/>
      <c r="M112" s="49"/>
      <c r="N112" s="49"/>
      <c r="O112" s="49"/>
    </row>
    <row r="113" spans="2:15" x14ac:dyDescent="0.25">
      <c r="B113" s="97" t="s">
        <v>354</v>
      </c>
      <c r="C113" s="98"/>
      <c r="D113" s="98"/>
      <c r="E113" s="98"/>
      <c r="F113" s="26"/>
      <c r="G113" s="26" t="s">
        <v>356</v>
      </c>
      <c r="H113" s="26"/>
      <c r="I113" s="26"/>
      <c r="J113" s="26"/>
      <c r="K113" s="26"/>
      <c r="L113" s="26"/>
      <c r="M113" s="26"/>
      <c r="N113" s="26"/>
      <c r="O113" s="39"/>
    </row>
    <row r="114" spans="2:15" x14ac:dyDescent="0.25">
      <c r="B114" s="40"/>
      <c r="O114" s="43"/>
    </row>
    <row r="115" spans="2:15" x14ac:dyDescent="0.25">
      <c r="B115" s="120" t="s">
        <v>355</v>
      </c>
      <c r="C115" s="85"/>
      <c r="D115" s="85"/>
      <c r="E115" s="85"/>
      <c r="F115" s="85"/>
      <c r="G115" s="85"/>
      <c r="H115" s="85"/>
      <c r="I115" s="85"/>
      <c r="J115" s="85"/>
      <c r="K115" s="85"/>
      <c r="L115" s="85"/>
      <c r="M115" s="85"/>
      <c r="N115" s="85"/>
      <c r="O115" s="121"/>
    </row>
    <row r="116" spans="2:15" x14ac:dyDescent="0.25">
      <c r="B116" s="40"/>
      <c r="O116" s="43"/>
    </row>
    <row r="117" spans="2:15" x14ac:dyDescent="0.25">
      <c r="B117" s="40"/>
      <c r="C117" s="86"/>
      <c r="D117" s="107"/>
      <c r="E117" s="108" t="s">
        <v>97</v>
      </c>
      <c r="F117" s="107"/>
      <c r="G117" s="82"/>
      <c r="H117" s="82"/>
      <c r="I117" s="82"/>
      <c r="J117" s="108" t="s">
        <v>108</v>
      </c>
      <c r="K117" s="109"/>
      <c r="L117" s="82"/>
      <c r="M117" s="82"/>
      <c r="N117" s="65"/>
      <c r="O117" s="43"/>
    </row>
    <row r="118" spans="2:15" x14ac:dyDescent="0.25">
      <c r="B118" s="40"/>
      <c r="C118" s="110" t="s">
        <v>101</v>
      </c>
      <c r="D118" s="2" t="s">
        <v>102</v>
      </c>
      <c r="E118" s="10" t="s">
        <v>103</v>
      </c>
      <c r="F118" s="10" t="s">
        <v>122</v>
      </c>
      <c r="I118" t="s">
        <v>105</v>
      </c>
      <c r="J118" s="10" t="s">
        <v>109</v>
      </c>
      <c r="K118" s="1" t="s">
        <v>108</v>
      </c>
      <c r="M118" s="10" t="s">
        <v>107</v>
      </c>
      <c r="N118" s="76"/>
      <c r="O118" s="33"/>
    </row>
    <row r="119" spans="2:15" ht="13" thickBot="1" x14ac:dyDescent="0.3">
      <c r="B119" s="40"/>
      <c r="C119" s="111"/>
      <c r="D119" s="14"/>
      <c r="E119" s="15" t="s">
        <v>116</v>
      </c>
      <c r="F119" s="15" t="s">
        <v>116</v>
      </c>
      <c r="G119" s="6"/>
      <c r="H119" s="6"/>
      <c r="I119" s="6"/>
      <c r="J119" s="12" t="s">
        <v>117</v>
      </c>
      <c r="K119" s="7" t="s">
        <v>118</v>
      </c>
      <c r="M119" s="6"/>
      <c r="N119" s="112"/>
      <c r="O119" s="43"/>
    </row>
    <row r="120" spans="2:15" x14ac:dyDescent="0.25">
      <c r="B120" s="40"/>
      <c r="C120" s="110"/>
      <c r="D120" s="2"/>
      <c r="G120" t="s">
        <v>124</v>
      </c>
      <c r="K120" s="1"/>
      <c r="N120" s="76"/>
      <c r="O120" s="43"/>
    </row>
    <row r="121" spans="2:15" x14ac:dyDescent="0.25">
      <c r="B121" s="40" t="s">
        <v>97</v>
      </c>
      <c r="C121" s="144" t="s">
        <v>357</v>
      </c>
      <c r="D121" s="165">
        <v>17</v>
      </c>
      <c r="E121" s="164">
        <v>100</v>
      </c>
      <c r="F121" s="13">
        <f ca="1">E121*K122/(K121+K122)</f>
        <v>41.380549244619409</v>
      </c>
      <c r="G121" s="5" t="str">
        <f ca="1">IF((F121+M126)&gt;0,"above","BELOW")</f>
        <v>above</v>
      </c>
      <c r="I121">
        <f>INDEX(Z_values,MATCH(C121,Symbol_values,0))</f>
        <v>8</v>
      </c>
      <c r="J121" s="4">
        <f ca="1">VLOOKUP(C121,INDIRECT(ADDRESS(MATCH(D121,A_values,0),4,1,TRUE,"mass_rmd.mas")):INDIRECT(ADDRESS(MATCH(D121+1,A_values,0)-1,7,1,TRUE,"mass_rmd.mas")),4,FALSE)/1000</f>
        <v>-0.80876347999999998</v>
      </c>
      <c r="K121" s="4">
        <f ca="1">D121+J121/mass_rmd.mas!A2</f>
        <v>16.999131763724293</v>
      </c>
      <c r="M121" s="11" t="s">
        <v>119</v>
      </c>
      <c r="N121" s="75" t="s">
        <v>125</v>
      </c>
      <c r="O121" s="43"/>
    </row>
    <row r="122" spans="2:15" x14ac:dyDescent="0.25">
      <c r="B122" s="40" t="s">
        <v>98</v>
      </c>
      <c r="C122" s="144" t="s">
        <v>133</v>
      </c>
      <c r="D122" s="165">
        <v>12</v>
      </c>
      <c r="F122" s="2"/>
      <c r="G122" t="s">
        <v>123</v>
      </c>
      <c r="I122">
        <f>INDEX(Z_values,MATCH(C122,Symbol_values,0))</f>
        <v>6</v>
      </c>
      <c r="J122" s="4">
        <f ca="1">VLOOKUP(C122,INDIRECT(ADDRESS(MATCH(D122,A_values,0),4,1,TRUE,"mass_rmd.mas")):INDIRECT(ADDRESS(MATCH(D122+1,A_values,0)-1,7,1,TRUE,"mass_rmd.mas")),4,FALSE)/1000</f>
        <v>0</v>
      </c>
      <c r="K122" s="4">
        <f ca="1">D122+J122/mass_rmd.mas!$A$2</f>
        <v>12</v>
      </c>
      <c r="M122" s="11" t="s">
        <v>106</v>
      </c>
      <c r="N122" s="75" t="s">
        <v>106</v>
      </c>
      <c r="O122" s="43"/>
    </row>
    <row r="123" spans="2:15" x14ac:dyDescent="0.25">
      <c r="B123" s="40"/>
      <c r="C123" s="110"/>
      <c r="D123" s="2"/>
      <c r="G123" s="10"/>
      <c r="M123" s="11" t="s">
        <v>107</v>
      </c>
      <c r="N123" s="75" t="s">
        <v>107</v>
      </c>
      <c r="O123" s="43"/>
    </row>
    <row r="124" spans="2:15" x14ac:dyDescent="0.25">
      <c r="B124" s="40" t="s">
        <v>99</v>
      </c>
      <c r="C124" s="144" t="s">
        <v>357</v>
      </c>
      <c r="D124" s="165">
        <v>16</v>
      </c>
      <c r="G124" s="10" t="s">
        <v>104</v>
      </c>
      <c r="I124">
        <f>INDEX(Z_values,MATCH(C124,Symbol_values,0))</f>
        <v>8</v>
      </c>
      <c r="J124" s="4">
        <f ca="1">VLOOKUP(C124,INDIRECT(ADDRESS(MATCH(D124,A_values,0),4,1,TRUE,"mass_rmd.mas")):INDIRECT(ADDRESS(MATCH(D124+1,A_values,0)-1,7,1,TRUE,"mass_rmd.mas")),4,FALSE)/1000</f>
        <v>-4.7370013499999999</v>
      </c>
      <c r="K124" s="4">
        <f ca="1">D124+J124/mass_rmd.mas!$A$2</f>
        <v>15.994914661069826</v>
      </c>
      <c r="M124" s="11" t="s">
        <v>116</v>
      </c>
      <c r="N124" s="75" t="s">
        <v>116</v>
      </c>
      <c r="O124" s="43"/>
    </row>
    <row r="125" spans="2:15" x14ac:dyDescent="0.25">
      <c r="B125" s="40"/>
      <c r="C125" s="110"/>
      <c r="D125" s="2"/>
      <c r="G125" s="10" t="s">
        <v>116</v>
      </c>
      <c r="M125" s="11"/>
      <c r="N125" s="75"/>
      <c r="O125" s="43"/>
    </row>
    <row r="126" spans="2:15" x14ac:dyDescent="0.25">
      <c r="B126" s="40" t="s">
        <v>100</v>
      </c>
      <c r="C126" s="174" t="str">
        <f>INDEX(Symbol_values,MATCH(I126,Z_values,1))</f>
        <v>C</v>
      </c>
      <c r="D126" s="175">
        <f>D121+D122-D124</f>
        <v>13</v>
      </c>
      <c r="G126" s="164">
        <v>5</v>
      </c>
      <c r="I126">
        <f>I121+I122-I124</f>
        <v>6</v>
      </c>
      <c r="J126" s="4">
        <f ca="1">VLOOKUP(C126,INDIRECT(ADDRESS(MATCH(D126,A_values,0),4,1,TRUE,"mass_rmd.mas")):INDIRECT(ADDRESS(MATCH(D126+1,A_values,0)-1,7,1,TRUE,"mass_rmd.mas")),4,FALSE)/1000</f>
        <v>3.1250088799999998</v>
      </c>
      <c r="K126" s="4">
        <f ca="1">D126+J126/mass_rmd.mas!$A$2</f>
        <v>13.003354807850036</v>
      </c>
      <c r="M126" s="63">
        <f ca="1">J121+J122-J124-J126</f>
        <v>0.80322899000000003</v>
      </c>
      <c r="N126" s="113">
        <f ca="1">M126-G126</f>
        <v>-4.19677101</v>
      </c>
      <c r="O126" s="43"/>
    </row>
    <row r="127" spans="2:15" x14ac:dyDescent="0.25">
      <c r="B127" s="40"/>
      <c r="C127" s="114"/>
      <c r="D127" s="115"/>
      <c r="E127" s="80"/>
      <c r="F127" s="80"/>
      <c r="G127" s="116"/>
      <c r="H127" s="80"/>
      <c r="I127" s="80"/>
      <c r="J127" s="117"/>
      <c r="K127" s="117"/>
      <c r="L127" s="80"/>
      <c r="M127" s="118"/>
      <c r="N127" s="119"/>
      <c r="O127" s="43"/>
    </row>
    <row r="128" spans="2:15" x14ac:dyDescent="0.25">
      <c r="B128" s="40"/>
      <c r="O128" s="43"/>
    </row>
    <row r="129" spans="2:17" x14ac:dyDescent="0.25">
      <c r="B129" s="40" t="s">
        <v>309</v>
      </c>
      <c r="D129" s="164">
        <v>2</v>
      </c>
      <c r="F129" s="64" t="s">
        <v>311</v>
      </c>
      <c r="G129" s="68">
        <f>INDEX(Z_values,MATCH(C124,Symbol_values,0))-INDEX(Z_values,MATCH(C121,Symbol_values,0))</f>
        <v>0</v>
      </c>
      <c r="H129" s="68" t="str">
        <f>IF(G129*G130=0," ",IF((G129/G130)&gt;0," ","not"))</f>
        <v xml:space="preserve"> </v>
      </c>
      <c r="I129" s="65" t="s">
        <v>313</v>
      </c>
      <c r="M129" s="1" t="s">
        <v>328</v>
      </c>
      <c r="N129">
        <v>197.315</v>
      </c>
      <c r="O129" s="43"/>
    </row>
    <row r="130" spans="2:17" x14ac:dyDescent="0.25">
      <c r="B130" s="40"/>
      <c r="F130" s="66" t="s">
        <v>312</v>
      </c>
      <c r="G130" s="69">
        <f>D124-D121</f>
        <v>-1</v>
      </c>
      <c r="H130" s="71" t="str">
        <f>H129</f>
        <v xml:space="preserve"> </v>
      </c>
      <c r="I130" s="67" t="s">
        <v>313</v>
      </c>
      <c r="O130" s="43"/>
    </row>
    <row r="131" spans="2:17" x14ac:dyDescent="0.25">
      <c r="B131" s="40" t="s">
        <v>310</v>
      </c>
      <c r="C131" s="70" t="str">
        <f>INDEX(Symbol_values,MATCH(ABS(INDEX(Z_values,MATCH(C124,Symbol_values,0))-INDEX(Z_values,MATCH(C121,Symbol_values,0))),Z_values,0))</f>
        <v>nn</v>
      </c>
      <c r="D131" s="99">
        <f>ABS(G130)</f>
        <v>1</v>
      </c>
      <c r="E131" s="100" t="str">
        <f>IF(H129=" ",IF(G129&gt;0,"pickup",IF(G129&lt;0,"stripping",IF(G130&gt;0,"pickup","stripping"))))</f>
        <v>stripping</v>
      </c>
      <c r="J131" s="4">
        <f ca="1">VLOOKUP(C131,INDIRECT(ADDRESS(MATCH(D131,A_values,0),4,1,TRUE,"mass_rmd.mas")):INDIRECT(ADDRESS(MATCH(D131+1,A_values,0)-1,7,1,TRUE,"mass_rmd.mas")),4,FALSE)/1000</f>
        <v>8.0713171300000006</v>
      </c>
      <c r="K131">
        <f ca="1">D131+J131/mass_rmd.mas!A2</f>
        <v>1.0086648451596862</v>
      </c>
      <c r="M131" s="1" t="s">
        <v>320</v>
      </c>
      <c r="N131" s="4">
        <f ca="1">F121+M126</f>
        <v>42.18377823461941</v>
      </c>
      <c r="O131" s="43"/>
    </row>
    <row r="132" spans="2:17" x14ac:dyDescent="0.25">
      <c r="B132" s="40"/>
      <c r="C132" t="s">
        <v>432</v>
      </c>
      <c r="O132" s="43"/>
    </row>
    <row r="133" spans="2:17" x14ac:dyDescent="0.25">
      <c r="B133" s="102" t="s">
        <v>314</v>
      </c>
      <c r="C133" s="164">
        <v>1.4</v>
      </c>
      <c r="D133" t="s">
        <v>315</v>
      </c>
      <c r="F133" s="1" t="s">
        <v>316</v>
      </c>
      <c r="G133" s="4">
        <f ca="1">IF(E131="stripping",C133*K121^(0.3333),IF(E131="pickup",C133*K122^(0.3333)," "))</f>
        <v>3.599393003914928</v>
      </c>
      <c r="H133" t="s">
        <v>315</v>
      </c>
      <c r="I133" s="1" t="s">
        <v>317</v>
      </c>
      <c r="J133" s="4">
        <f ca="1">IF(E131="stripping",C133*K122^(0.3333),IF(E131="pickup",C133*K121^(0.3333)," "))</f>
        <v>3.2049344027277624</v>
      </c>
      <c r="K133" t="s">
        <v>315</v>
      </c>
      <c r="M133" s="3" t="s">
        <v>319</v>
      </c>
      <c r="N133">
        <f ca="1">SQRT(1-1/(1+E121/K121/mass_rmd.mas!$A$2)^2)</f>
        <v>0.11185627807502317</v>
      </c>
      <c r="O133" s="43"/>
    </row>
    <row r="134" spans="2:17" x14ac:dyDescent="0.25">
      <c r="B134" s="102" t="s">
        <v>318</v>
      </c>
      <c r="C134" s="103">
        <f ca="1">G133+J133</f>
        <v>6.80432740664269</v>
      </c>
      <c r="D134" t="s">
        <v>315</v>
      </c>
      <c r="M134" s="1" t="s">
        <v>329</v>
      </c>
      <c r="N134">
        <f ca="1">$C$134/($N$129*$N$133)*($M$126-$G$126-1.44/$C$134*($I$124*$I$126-$I$121*$I$122))</f>
        <v>-1.2938383198867778</v>
      </c>
      <c r="O134" s="43"/>
    </row>
    <row r="135" spans="2:17" x14ac:dyDescent="0.25">
      <c r="B135" s="40"/>
      <c r="O135" s="43"/>
    </row>
    <row r="136" spans="2:17" x14ac:dyDescent="0.25">
      <c r="B136" s="104" t="s">
        <v>321</v>
      </c>
      <c r="C136" s="87">
        <f>G126</f>
        <v>5</v>
      </c>
      <c r="D136" s="82" t="s">
        <v>169</v>
      </c>
      <c r="E136" s="65"/>
      <c r="F136" s="72" t="s">
        <v>323</v>
      </c>
      <c r="G136" s="82"/>
      <c r="H136" s="81" t="s">
        <v>324</v>
      </c>
      <c r="I136" s="81" t="s">
        <v>324</v>
      </c>
      <c r="J136" s="82"/>
      <c r="K136" s="83" t="s">
        <v>332</v>
      </c>
      <c r="L136" s="82"/>
      <c r="M136" s="73" t="s">
        <v>327</v>
      </c>
      <c r="O136" s="43"/>
    </row>
    <row r="137" spans="2:17" x14ac:dyDescent="0.25">
      <c r="B137" s="234" t="s">
        <v>322</v>
      </c>
      <c r="C137" s="225"/>
      <c r="D137" s="225"/>
      <c r="E137" s="67"/>
      <c r="F137" s="74"/>
      <c r="H137" s="79" t="s">
        <v>325</v>
      </c>
      <c r="I137" s="79" t="s">
        <v>326</v>
      </c>
      <c r="K137" s="84" t="s">
        <v>333</v>
      </c>
      <c r="M137" s="75" t="s">
        <v>116</v>
      </c>
      <c r="O137" s="43"/>
    </row>
    <row r="138" spans="2:17" x14ac:dyDescent="0.25">
      <c r="B138" s="40"/>
      <c r="F138" s="74"/>
      <c r="M138" s="76"/>
      <c r="O138" s="43"/>
      <c r="Q138" s="179" t="s">
        <v>437</v>
      </c>
    </row>
    <row r="139" spans="2:17" x14ac:dyDescent="0.25">
      <c r="B139" s="40"/>
      <c r="F139" s="74">
        <f>-D129</f>
        <v>-2</v>
      </c>
      <c r="H139" s="16">
        <f ca="1">IF(ISNUMBER(F139),($K$131*mass_rmd.mas!$A$2*CALCULATOR!$N$133/$N$129-F139/$G$133)*$J$133," ")</f>
        <v>3.4878837454311982</v>
      </c>
      <c r="I139" s="16">
        <f ca="1">IF(ISNUMBER(F139),F139-0.5*$K$131*mass_rmd.mas!$A$2*CALCULATOR!$N$133/CALCULATOR!$N$129*(CALCULATOR!$G$133-CALCULATOR!$J$133)-CALCULATOR!$N$134," ")</f>
        <v>-0.81121316298961799</v>
      </c>
      <c r="K139" s="16">
        <f t="shared" ref="K139:K144" ca="1" si="9">IF(ISNUMBER(F139),H139-I139," ")</f>
        <v>4.2990969084208164</v>
      </c>
      <c r="M139" s="77">
        <f t="shared" ref="M139:M144" si="10">IF(ISNUMBER(F139),$C$136," ")</f>
        <v>5</v>
      </c>
      <c r="O139" s="43"/>
    </row>
    <row r="140" spans="2:17" x14ac:dyDescent="0.25">
      <c r="B140" s="40"/>
      <c r="F140" s="74">
        <f>IF(ISNUMBER(F139),IF(F139+2&lt;($D$129+1),F139+2," ")," ")</f>
        <v>0</v>
      </c>
      <c r="H140" s="16">
        <f ca="1">IF(ISNUMBER(F140),($K$131*mass_rmd.mas!$A$2*CALCULATOR!$N$133/$N$129-F140/$G$133)*$J$133," ")</f>
        <v>1.7070643688074878</v>
      </c>
      <c r="I140" s="16">
        <f ca="1">IF(ISNUMBER(F140),F140-0.5*$K$131*mass_rmd.mas!$A$2*CALCULATOR!$N$133/CALCULATOR!$N$129*(CALCULATOR!$G$133-CALCULATOR!$J$133)-CALCULATOR!$N$134," ")</f>
        <v>1.1887868370103822</v>
      </c>
      <c r="K140" s="16">
        <f t="shared" ca="1" si="9"/>
        <v>0.51827753179710556</v>
      </c>
      <c r="M140" s="77">
        <f t="shared" si="10"/>
        <v>5</v>
      </c>
      <c r="O140" s="43"/>
    </row>
    <row r="141" spans="2:17" x14ac:dyDescent="0.25">
      <c r="B141" s="40"/>
      <c r="F141" s="74">
        <f>IF(ISNUMBER(F140),IF(F140+2&lt;($D$129+1),F140+2," ")," ")</f>
        <v>2</v>
      </c>
      <c r="H141" s="16">
        <f ca="1">IF(ISNUMBER(F141),($K$131*mass_rmd.mas!$A$2*CALCULATOR!$N$133/$N$129-F141/$G$133)*$J$133," ")</f>
        <v>-7.3755007816221962E-2</v>
      </c>
      <c r="I141" s="16">
        <f ca="1">IF(ISNUMBER(F141),F141-0.5*$K$131*mass_rmd.mas!$A$2*CALCULATOR!$N$133/CALCULATOR!$N$129*(CALCULATOR!$G$133-CALCULATOR!$J$133)-CALCULATOR!$N$134," ")</f>
        <v>3.1887868370103822</v>
      </c>
      <c r="K141" s="16">
        <f t="shared" ca="1" si="9"/>
        <v>-3.2625418448266044</v>
      </c>
      <c r="M141" s="77">
        <f t="shared" si="10"/>
        <v>5</v>
      </c>
      <c r="O141" s="43"/>
    </row>
    <row r="142" spans="2:17" x14ac:dyDescent="0.25">
      <c r="B142" s="40"/>
      <c r="F142" s="74" t="str">
        <f>IF(ISNUMBER(F141),IF(F141+2&lt;($D$129+1),F141+2," ")," ")</f>
        <v xml:space="preserve"> </v>
      </c>
      <c r="H142" s="16" t="str">
        <f>IF(ISNUMBER(F142),($K$131*mass_rmd.mas!$A$2*CALCULATOR!$N$133/$N$129-F142/$G$133)*$J$133," ")</f>
        <v xml:space="preserve"> </v>
      </c>
      <c r="I142" s="16" t="str">
        <f>IF(ISNUMBER(F142),F142-0.5*$K$131*mass_rmd.mas!$A$2*CALCULATOR!$N$133/CALCULATOR!$N$129*(CALCULATOR!$G$133-CALCULATOR!$J$133)-CALCULATOR!$N$134," ")</f>
        <v xml:space="preserve"> </v>
      </c>
      <c r="K142" s="16" t="str">
        <f t="shared" si="9"/>
        <v xml:space="preserve"> </v>
      </c>
      <c r="M142" s="77" t="str">
        <f t="shared" si="10"/>
        <v xml:space="preserve"> </v>
      </c>
      <c r="O142" s="43"/>
    </row>
    <row r="143" spans="2:17" x14ac:dyDescent="0.25">
      <c r="B143" s="40"/>
      <c r="F143" s="74" t="str">
        <f>IF(ISNUMBER(F142),IF(F142+2&lt;($D$129+1),F142+2," ")," ")</f>
        <v xml:space="preserve"> </v>
      </c>
      <c r="H143" s="16" t="str">
        <f>IF(ISNUMBER(F143),($K$131*mass_rmd.mas!$A$2*CALCULATOR!$N$133/$N$129-F143/$G$133)*$J$133," ")</f>
        <v xml:space="preserve"> </v>
      </c>
      <c r="I143" s="16" t="str">
        <f>IF(ISNUMBER(F143),F143-0.5*$K$131*mass_rmd.mas!$A$2*CALCULATOR!$N$133/CALCULATOR!$N$129*(CALCULATOR!$G$133-CALCULATOR!$J$133)-CALCULATOR!$N$134," ")</f>
        <v xml:space="preserve"> </v>
      </c>
      <c r="K143" s="16" t="str">
        <f t="shared" si="9"/>
        <v xml:space="preserve"> </v>
      </c>
      <c r="M143" s="77" t="str">
        <f t="shared" si="10"/>
        <v xml:space="preserve"> </v>
      </c>
      <c r="O143" s="43"/>
    </row>
    <row r="144" spans="2:17" x14ac:dyDescent="0.25">
      <c r="B144" s="40"/>
      <c r="F144" s="74" t="str">
        <f>IF(ISNUMBER(F143),IF(F143+2&lt;($D$129+1),F143+2," ")," ")</f>
        <v xml:space="preserve"> </v>
      </c>
      <c r="H144" s="16" t="str">
        <f>IF(ISNUMBER(F144),($K$131*mass_rmd.mas!$A$2*CALCULATOR!$N$133/$N$129-F144/$G$133)*$J$133," ")</f>
        <v xml:space="preserve"> </v>
      </c>
      <c r="I144" s="16" t="str">
        <f>IF(ISNUMBER(F144),F144-0.5*$K$131*mass_rmd.mas!$A$2*CALCULATOR!$N$133/CALCULATOR!$N$129*(CALCULATOR!$G$133-CALCULATOR!$J$133)-CALCULATOR!$N$134," ")</f>
        <v xml:space="preserve"> </v>
      </c>
      <c r="K144" s="16" t="str">
        <f t="shared" si="9"/>
        <v xml:space="preserve"> </v>
      </c>
      <c r="M144" s="77" t="str">
        <f t="shared" si="10"/>
        <v xml:space="preserve"> </v>
      </c>
      <c r="O144" s="43"/>
    </row>
    <row r="145" spans="2:15" x14ac:dyDescent="0.25">
      <c r="B145" s="40"/>
      <c r="F145" s="74"/>
      <c r="H145" s="78" t="s">
        <v>331</v>
      </c>
      <c r="I145" s="79"/>
      <c r="K145" s="84" t="s">
        <v>336</v>
      </c>
      <c r="M145" s="76"/>
      <c r="O145" s="43"/>
    </row>
    <row r="146" spans="2:15" x14ac:dyDescent="0.25">
      <c r="B146" s="40"/>
      <c r="F146" s="74"/>
      <c r="H146" s="78" t="s">
        <v>335</v>
      </c>
      <c r="I146" s="79"/>
      <c r="K146" s="84" t="s">
        <v>334</v>
      </c>
      <c r="M146" s="76"/>
      <c r="O146" s="43"/>
    </row>
    <row r="147" spans="2:15" x14ac:dyDescent="0.25">
      <c r="B147" s="40"/>
      <c r="F147" s="74"/>
      <c r="M147" s="76"/>
      <c r="O147" s="43"/>
    </row>
    <row r="148" spans="2:15" x14ac:dyDescent="0.25">
      <c r="B148" s="40"/>
      <c r="F148" s="74"/>
      <c r="G148" t="s">
        <v>337</v>
      </c>
      <c r="M148" s="76"/>
      <c r="O148" s="43"/>
    </row>
    <row r="149" spans="2:15" x14ac:dyDescent="0.25">
      <c r="B149" s="40"/>
      <c r="F149" s="74"/>
      <c r="G149" t="s">
        <v>338</v>
      </c>
      <c r="M149" s="76"/>
      <c r="O149" s="43"/>
    </row>
    <row r="150" spans="2:15" x14ac:dyDescent="0.25">
      <c r="B150" s="40"/>
      <c r="F150" s="74"/>
      <c r="I150" s="85" t="s">
        <v>339</v>
      </c>
      <c r="J150" s="85"/>
      <c r="K150" s="167">
        <v>0</v>
      </c>
      <c r="M150" s="76"/>
      <c r="O150" s="43"/>
    </row>
    <row r="151" spans="2:15" x14ac:dyDescent="0.25">
      <c r="B151" s="40"/>
      <c r="F151" s="66"/>
      <c r="G151" s="80"/>
      <c r="H151" s="80"/>
      <c r="I151" s="80"/>
      <c r="J151" s="80"/>
      <c r="K151" s="80"/>
      <c r="L151" s="80"/>
      <c r="M151" s="67"/>
      <c r="O151" s="43"/>
    </row>
    <row r="152" spans="2:15" x14ac:dyDescent="0.25">
      <c r="B152" s="40"/>
      <c r="O152" s="43"/>
    </row>
    <row r="153" spans="2:15" x14ac:dyDescent="0.25">
      <c r="B153" s="40"/>
      <c r="C153" s="90" t="s">
        <v>340</v>
      </c>
      <c r="D153" s="87"/>
      <c r="E153" s="87"/>
      <c r="F153" s="87"/>
      <c r="G153" s="87"/>
      <c r="H153" s="91"/>
      <c r="J153" s="90" t="s">
        <v>344</v>
      </c>
      <c r="K153" s="87"/>
      <c r="L153" s="87"/>
      <c r="M153" s="87"/>
      <c r="N153" s="87"/>
      <c r="O153" s="105"/>
    </row>
    <row r="154" spans="2:15" x14ac:dyDescent="0.25">
      <c r="B154" s="40"/>
      <c r="C154" s="74"/>
      <c r="H154" s="76"/>
      <c r="J154" s="74"/>
      <c r="O154" s="43"/>
    </row>
    <row r="155" spans="2:15" x14ac:dyDescent="0.25">
      <c r="B155" s="40"/>
      <c r="C155" s="92" t="s">
        <v>323</v>
      </c>
      <c r="D155" s="93" t="s">
        <v>324</v>
      </c>
      <c r="E155" s="93" t="s">
        <v>324</v>
      </c>
      <c r="F155" s="88" t="s">
        <v>332</v>
      </c>
      <c r="G155" s="10" t="s">
        <v>327</v>
      </c>
      <c r="H155" s="75" t="s">
        <v>330</v>
      </c>
      <c r="J155" s="92" t="s">
        <v>323</v>
      </c>
      <c r="K155" s="93" t="s">
        <v>324</v>
      </c>
      <c r="L155" s="93" t="s">
        <v>324</v>
      </c>
      <c r="M155" s="88" t="s">
        <v>332</v>
      </c>
      <c r="N155" s="10" t="s">
        <v>342</v>
      </c>
      <c r="O155" s="33" t="s">
        <v>330</v>
      </c>
    </row>
    <row r="156" spans="2:15" x14ac:dyDescent="0.25">
      <c r="B156" s="40"/>
      <c r="C156" s="74"/>
      <c r="D156" s="10" t="s">
        <v>325</v>
      </c>
      <c r="E156" s="10" t="s">
        <v>326</v>
      </c>
      <c r="F156" s="84" t="s">
        <v>333</v>
      </c>
      <c r="G156" s="10" t="s">
        <v>116</v>
      </c>
      <c r="H156" s="75" t="s">
        <v>116</v>
      </c>
      <c r="J156" s="74"/>
      <c r="K156" s="10" t="s">
        <v>325</v>
      </c>
      <c r="L156" s="10" t="s">
        <v>326</v>
      </c>
      <c r="M156" s="84" t="s">
        <v>333</v>
      </c>
      <c r="N156" s="96" t="s">
        <v>341</v>
      </c>
      <c r="O156" s="33" t="s">
        <v>116</v>
      </c>
    </row>
    <row r="157" spans="2:15" x14ac:dyDescent="0.25">
      <c r="B157" s="40"/>
      <c r="C157" s="74"/>
      <c r="H157" s="76"/>
      <c r="J157" s="74"/>
      <c r="N157" s="176">
        <v>0.2</v>
      </c>
      <c r="O157" s="43"/>
    </row>
    <row r="158" spans="2:15" x14ac:dyDescent="0.25">
      <c r="B158" s="40"/>
      <c r="C158" s="94">
        <f t="shared" ref="C158:C168" si="11">$K$150</f>
        <v>0</v>
      </c>
      <c r="D158" s="16">
        <f ca="1">IF(ISNUMBER(C158),($K$131*mass_rmd.mas!$A$2*CALCULATOR!$N$133/$N$129-C158/$G$133)*$J$133," ")</f>
        <v>1.7070643688074878</v>
      </c>
      <c r="E158" s="16">
        <f ca="1">IF(ISNUMBER(C158),C158-0.5*$K$131*mass_rmd.mas!$A$2*CALCULATOR!$N$133/CALCULATOR!$N$129*(CALCULATOR!$G$133-CALCULATOR!$J$133)-H158," ")</f>
        <v>-0.35268196936938001</v>
      </c>
      <c r="F158" s="89">
        <f ca="1">IF(ISNUMBER(C158),D158-E158," ")</f>
        <v>2.0597463381768679</v>
      </c>
      <c r="G158" s="95">
        <v>0</v>
      </c>
      <c r="H158" s="77">
        <f t="shared" ref="H158:H168" ca="1" si="12">$C$134/($N$129*$N$133)*($M$126-G158-1.44/$C$134*($I$124*$I$126-$I$121*$I$122))</f>
        <v>0.24763048649298439</v>
      </c>
      <c r="J158" s="74"/>
      <c r="N158" s="10" t="s">
        <v>343</v>
      </c>
      <c r="O158" s="43"/>
    </row>
    <row r="159" spans="2:15" x14ac:dyDescent="0.25">
      <c r="B159" s="40"/>
      <c r="C159" s="94">
        <f t="shared" si="11"/>
        <v>0</v>
      </c>
      <c r="D159" s="16">
        <f ca="1">IF(ISNUMBER(C159),($K$131*mass_rmd.mas!$A$2*CALCULATOR!$N$133/$N$129-C159/$G$133)*$J$133," ")</f>
        <v>1.7070643688074878</v>
      </c>
      <c r="E159" s="16">
        <f ca="1">IF(ISNUMBER(C159),C159-0.5*$K$131*mass_rmd.mas!$A$2*CALCULATOR!$N$133/CALCULATOR!$N$129*(CALCULATOR!$G$133-CALCULATOR!$J$133)-H159," ")</f>
        <v>0.94781759630876738</v>
      </c>
      <c r="F159" s="89">
        <f t="shared" ref="F159:F168" ca="1" si="13">IF(ISNUMBER(C159),D159-E159," ")</f>
        <v>0.75924677249872041</v>
      </c>
      <c r="G159" s="95">
        <f t="shared" ref="G159:G168" ca="1" si="14">G158+$N$131/10</f>
        <v>4.2183778234619407</v>
      </c>
      <c r="H159" s="77">
        <f t="shared" ca="1" si="12"/>
        <v>-1.0528690791851629</v>
      </c>
      <c r="J159" s="94">
        <f>$K$150</f>
        <v>0</v>
      </c>
      <c r="K159" s="16">
        <f ca="1">IF(ISNUMBER(J159),($K$131*mass_rmd.mas!$A$2*CALCULATOR!$N$133/$N$129-J159/$G$133)*$J$133," ")</f>
        <v>1.7070643688074878</v>
      </c>
      <c r="L159" s="16">
        <f ca="1">IF(ISNUMBER(J159),J159-0.5*$K$131*mass_rmd.mas!$A$2*CALCULATOR!$N$133/CALCULATOR!$N$129*(CALCULATOR!$G$133-CALCULATOR!$J$133)-O159," ")</f>
        <v>2.4435424454035082</v>
      </c>
      <c r="M159" s="89">
        <f ca="1">IF(ISNUMBER(J159),K159-L159," ")</f>
        <v>-0.73647807659602038</v>
      </c>
      <c r="N159" s="176">
        <v>9.07</v>
      </c>
      <c r="O159" s="101">
        <f t="shared" ref="O159:O168" ca="1" si="15">$C$134/($N$129*$N$133)*($M$126-N159-1.44/$C$134*($I$124*$I$126-$I$121*$I$122))</f>
        <v>-2.5485939282799039</v>
      </c>
    </row>
    <row r="160" spans="2:15" x14ac:dyDescent="0.25">
      <c r="B160" s="40"/>
      <c r="C160" s="94">
        <f t="shared" si="11"/>
        <v>0</v>
      </c>
      <c r="D160" s="16">
        <f ca="1">IF(ISNUMBER(C160),($K$131*mass_rmd.mas!$A$2*CALCULATOR!$N$133/$N$129-C160/$G$133)*$J$133," ")</f>
        <v>1.7070643688074878</v>
      </c>
      <c r="E160" s="16">
        <f ca="1">IF(ISNUMBER(C160),C160-0.5*$K$131*mass_rmd.mas!$A$2*CALCULATOR!$N$133/CALCULATOR!$N$129*(CALCULATOR!$G$133-CALCULATOR!$J$133)-H160," ")</f>
        <v>2.2483171619869147</v>
      </c>
      <c r="F160" s="89">
        <f t="shared" ca="1" si="13"/>
        <v>-0.54125279317942687</v>
      </c>
      <c r="G160" s="95">
        <f t="shared" ca="1" si="14"/>
        <v>8.4367556469238814</v>
      </c>
      <c r="H160" s="77">
        <f t="shared" ca="1" si="12"/>
        <v>-2.3533686448633104</v>
      </c>
      <c r="J160" s="94">
        <f t="shared" ref="J160:J168" si="16">$K$150</f>
        <v>0</v>
      </c>
      <c r="K160" s="16">
        <f ca="1">IF(ISNUMBER(J160),($K$131*mass_rmd.mas!$A$2*CALCULATOR!$N$133/$N$129-J160/$G$133)*$J$133," ")</f>
        <v>1.7070643688074878</v>
      </c>
      <c r="L160" s="16">
        <f ca="1">IF(ISNUMBER(J160),J160-0.5*$K$131*mass_rmd.mas!$A$2*CALCULATOR!$N$133/CALCULATOR!$N$129*(CALCULATOR!$G$133-CALCULATOR!$J$133)-O160," ")</f>
        <v>2.5052011976586983</v>
      </c>
      <c r="M160" s="89">
        <f t="shared" ref="M160:M168" ca="1" si="17">IF(ISNUMBER(J160),K160-L160," ")</f>
        <v>-0.79813682885121051</v>
      </c>
      <c r="N160" s="4">
        <f>N159+$N$157</f>
        <v>9.27</v>
      </c>
      <c r="O160" s="101">
        <f t="shared" ca="1" si="15"/>
        <v>-2.6102526805350941</v>
      </c>
    </row>
    <row r="161" spans="2:17" x14ac:dyDescent="0.25">
      <c r="B161" s="40"/>
      <c r="C161" s="94">
        <f t="shared" si="11"/>
        <v>0</v>
      </c>
      <c r="D161" s="16">
        <f ca="1">IF(ISNUMBER(C161),($K$131*mass_rmd.mas!$A$2*CALCULATOR!$N$133/$N$129-C161/$G$133)*$J$133," ")</f>
        <v>1.7070643688074878</v>
      </c>
      <c r="E161" s="16">
        <f ca="1">IF(ISNUMBER(C161),C161-0.5*$K$131*mass_rmd.mas!$A$2*CALCULATOR!$N$133/CALCULATOR!$N$129*(CALCULATOR!$G$133-CALCULATOR!$J$133)-H161," ")</f>
        <v>3.548816727665062</v>
      </c>
      <c r="F161" s="89">
        <f t="shared" ca="1" si="13"/>
        <v>-1.8417523588575742</v>
      </c>
      <c r="G161" s="95">
        <f t="shared" ca="1" si="14"/>
        <v>12.655133470385822</v>
      </c>
      <c r="H161" s="77">
        <f t="shared" ca="1" si="12"/>
        <v>-3.6538682105414577</v>
      </c>
      <c r="J161" s="94">
        <f t="shared" si="16"/>
        <v>0</v>
      </c>
      <c r="K161" s="16">
        <f ca="1">IF(ISNUMBER(J161),($K$131*mass_rmd.mas!$A$2*CALCULATOR!$N$133/$N$129-J161/$G$133)*$J$133," ")</f>
        <v>1.7070643688074878</v>
      </c>
      <c r="L161" s="16">
        <f ca="1">IF(ISNUMBER(J161),J161-0.5*$K$131*mass_rmd.mas!$A$2*CALCULATOR!$N$133/CALCULATOR!$N$129*(CALCULATOR!$G$133-CALCULATOR!$J$133)-O161," ")</f>
        <v>2.5668599499138889</v>
      </c>
      <c r="M161" s="89">
        <f t="shared" ca="1" si="17"/>
        <v>-0.85979558110640109</v>
      </c>
      <c r="N161" s="4">
        <f t="shared" ref="N161:N168" si="18">N160+$N$157</f>
        <v>9.4699999999999989</v>
      </c>
      <c r="O161" s="101">
        <f t="shared" ca="1" si="15"/>
        <v>-2.6719114327902846</v>
      </c>
    </row>
    <row r="162" spans="2:17" x14ac:dyDescent="0.25">
      <c r="B162" s="40"/>
      <c r="C162" s="94">
        <f t="shared" si="11"/>
        <v>0</v>
      </c>
      <c r="D162" s="16">
        <f ca="1">IF(ISNUMBER(C162),($K$131*mass_rmd.mas!$A$2*CALCULATOR!$N$133/$N$129-C162/$G$133)*$J$133," ")</f>
        <v>1.7070643688074878</v>
      </c>
      <c r="E162" s="16">
        <f ca="1">IF(ISNUMBER(C162),C162-0.5*$K$131*mass_rmd.mas!$A$2*CALCULATOR!$N$133/CALCULATOR!$N$129*(CALCULATOR!$G$133-CALCULATOR!$J$133)-H162," ")</f>
        <v>4.8493162933432092</v>
      </c>
      <c r="F162" s="89">
        <f t="shared" ca="1" si="13"/>
        <v>-3.1422519245357217</v>
      </c>
      <c r="G162" s="95">
        <f t="shared" ca="1" si="14"/>
        <v>16.873511293847763</v>
      </c>
      <c r="H162" s="77">
        <f t="shared" ca="1" si="12"/>
        <v>-4.9543677762196046</v>
      </c>
      <c r="J162" s="94">
        <f t="shared" si="16"/>
        <v>0</v>
      </c>
      <c r="K162" s="16">
        <f ca="1">IF(ISNUMBER(J162),($K$131*mass_rmd.mas!$A$2*CALCULATOR!$N$133/$N$129-J162/$G$133)*$J$133," ")</f>
        <v>1.7070643688074878</v>
      </c>
      <c r="L162" s="16">
        <f ca="1">IF(ISNUMBER(J162),J162-0.5*$K$131*mass_rmd.mas!$A$2*CALCULATOR!$N$133/CALCULATOR!$N$129*(CALCULATOR!$G$133-CALCULATOR!$J$133)-O162," ")</f>
        <v>2.628518702169079</v>
      </c>
      <c r="M162" s="89">
        <f t="shared" ca="1" si="17"/>
        <v>-0.92145433336159122</v>
      </c>
      <c r="N162" s="4">
        <f t="shared" si="18"/>
        <v>9.6699999999999982</v>
      </c>
      <c r="O162" s="101">
        <f t="shared" ca="1" si="15"/>
        <v>-2.7335701850454748</v>
      </c>
    </row>
    <row r="163" spans="2:17" x14ac:dyDescent="0.25">
      <c r="B163" s="40"/>
      <c r="C163" s="94">
        <f t="shared" si="11"/>
        <v>0</v>
      </c>
      <c r="D163" s="16">
        <f ca="1">IF(ISNUMBER(C163),($K$131*mass_rmd.mas!$A$2*CALCULATOR!$N$133/$N$129-C163/$G$133)*$J$133," ")</f>
        <v>1.7070643688074878</v>
      </c>
      <c r="E163" s="16">
        <f ca="1">IF(ISNUMBER(C163),C163-0.5*$K$131*mass_rmd.mas!$A$2*CALCULATOR!$N$133/CALCULATOR!$N$129*(CALCULATOR!$G$133-CALCULATOR!$J$133)-H163," ")</f>
        <v>6.1498158590213574</v>
      </c>
      <c r="F163" s="89">
        <f t="shared" ca="1" si="13"/>
        <v>-4.4427514902138698</v>
      </c>
      <c r="G163" s="95">
        <f t="shared" ca="1" si="14"/>
        <v>21.091889117309705</v>
      </c>
      <c r="H163" s="77">
        <f t="shared" ca="1" si="12"/>
        <v>-6.2548673418977527</v>
      </c>
      <c r="J163" s="94">
        <f t="shared" si="16"/>
        <v>0</v>
      </c>
      <c r="K163" s="16">
        <f ca="1">IF(ISNUMBER(J163),($K$131*mass_rmd.mas!$A$2*CALCULATOR!$N$133/$N$129-J163/$G$133)*$J$133," ")</f>
        <v>1.7070643688074878</v>
      </c>
      <c r="L163" s="16">
        <f ca="1">IF(ISNUMBER(J163),J163-0.5*$K$131*mass_rmd.mas!$A$2*CALCULATOR!$N$133/CALCULATOR!$N$129*(CALCULATOR!$G$133-CALCULATOR!$J$133)-O163," ")</f>
        <v>2.6901774544242691</v>
      </c>
      <c r="M163" s="89">
        <f t="shared" ca="1" si="17"/>
        <v>-0.98311308561678135</v>
      </c>
      <c r="N163" s="4">
        <f t="shared" si="18"/>
        <v>9.8699999999999974</v>
      </c>
      <c r="O163" s="101">
        <f t="shared" ca="1" si="15"/>
        <v>-2.7952289373006649</v>
      </c>
    </row>
    <row r="164" spans="2:17" x14ac:dyDescent="0.25">
      <c r="B164" s="40"/>
      <c r="C164" s="94">
        <f t="shared" si="11"/>
        <v>0</v>
      </c>
      <c r="D164" s="16">
        <f ca="1">IF(ISNUMBER(C164),($K$131*mass_rmd.mas!$A$2*CALCULATOR!$N$133/$N$129-C164/$G$133)*$J$133," ")</f>
        <v>1.7070643688074878</v>
      </c>
      <c r="E164" s="16">
        <f ca="1">IF(ISNUMBER(C164),C164-0.5*$K$131*mass_rmd.mas!$A$2*CALCULATOR!$N$133/CALCULATOR!$N$129*(CALCULATOR!$G$133-CALCULATOR!$J$133)-H164," ")</f>
        <v>7.4503154246995047</v>
      </c>
      <c r="F164" s="89">
        <f t="shared" ca="1" si="13"/>
        <v>-5.7432510558920171</v>
      </c>
      <c r="G164" s="95">
        <f t="shared" ca="1" si="14"/>
        <v>25.310266940771648</v>
      </c>
      <c r="H164" s="77">
        <f t="shared" ca="1" si="12"/>
        <v>-7.5553669075759</v>
      </c>
      <c r="J164" s="94">
        <f t="shared" si="16"/>
        <v>0</v>
      </c>
      <c r="K164" s="16">
        <f ca="1">IF(ISNUMBER(J164),($K$131*mass_rmd.mas!$A$2*CALCULATOR!$N$133/$N$129-J164/$G$133)*$J$133," ")</f>
        <v>1.7070643688074878</v>
      </c>
      <c r="L164" s="16">
        <f ca="1">IF(ISNUMBER(J164),J164-0.5*$K$131*mass_rmd.mas!$A$2*CALCULATOR!$N$133/CALCULATOR!$N$129*(CALCULATOR!$G$133-CALCULATOR!$J$133)-O164," ")</f>
        <v>2.7518362066794597</v>
      </c>
      <c r="M164" s="89">
        <f t="shared" ca="1" si="17"/>
        <v>-1.0447718378719719</v>
      </c>
      <c r="N164" s="4">
        <f t="shared" si="18"/>
        <v>10.069999999999997</v>
      </c>
      <c r="O164" s="101">
        <f t="shared" ca="1" si="15"/>
        <v>-2.8568876895558555</v>
      </c>
    </row>
    <row r="165" spans="2:17" x14ac:dyDescent="0.25">
      <c r="B165" s="40"/>
      <c r="C165" s="94">
        <f t="shared" si="11"/>
        <v>0</v>
      </c>
      <c r="D165" s="16">
        <f ca="1">IF(ISNUMBER(C165),($K$131*mass_rmd.mas!$A$2*CALCULATOR!$N$133/$N$129-C165/$G$133)*$J$133," ")</f>
        <v>1.7070643688074878</v>
      </c>
      <c r="E165" s="16">
        <f ca="1">IF(ISNUMBER(C165),C165-0.5*$K$131*mass_rmd.mas!$A$2*CALCULATOR!$N$133/CALCULATOR!$N$129*(CALCULATOR!$G$133-CALCULATOR!$J$133)-H165," ")</f>
        <v>8.750814990377652</v>
      </c>
      <c r="F165" s="89">
        <f t="shared" ca="1" si="13"/>
        <v>-7.0437506215701644</v>
      </c>
      <c r="G165" s="95">
        <f t="shared" ca="1" si="14"/>
        <v>29.52864476423359</v>
      </c>
      <c r="H165" s="77">
        <f t="shared" ca="1" si="12"/>
        <v>-8.8558664732540482</v>
      </c>
      <c r="J165" s="94">
        <f t="shared" si="16"/>
        <v>0</v>
      </c>
      <c r="K165" s="16">
        <f ca="1">IF(ISNUMBER(J165),($K$131*mass_rmd.mas!$A$2*CALCULATOR!$N$133/$N$129-J165/$G$133)*$J$133," ")</f>
        <v>1.7070643688074878</v>
      </c>
      <c r="L165" s="16">
        <f ca="1">IF(ISNUMBER(J165),J165-0.5*$K$131*mass_rmd.mas!$A$2*CALCULATOR!$N$133/CALCULATOR!$N$129*(CALCULATOR!$G$133-CALCULATOR!$J$133)-O165," ")</f>
        <v>2.8134949589346498</v>
      </c>
      <c r="M165" s="89">
        <f t="shared" ca="1" si="17"/>
        <v>-1.1064305901271621</v>
      </c>
      <c r="N165" s="4">
        <f t="shared" si="18"/>
        <v>10.269999999999996</v>
      </c>
      <c r="O165" s="101">
        <f t="shared" ca="1" si="15"/>
        <v>-2.9185464418110456</v>
      </c>
    </row>
    <row r="166" spans="2:17" x14ac:dyDescent="0.25">
      <c r="B166" s="40"/>
      <c r="C166" s="94">
        <f t="shared" si="11"/>
        <v>0</v>
      </c>
      <c r="D166" s="16">
        <f ca="1">IF(ISNUMBER(C166),($K$131*mass_rmd.mas!$A$2*CALCULATOR!$N$133/$N$129-C166/$G$133)*$J$133," ")</f>
        <v>1.7070643688074878</v>
      </c>
      <c r="E166" s="16">
        <f ca="1">IF(ISNUMBER(C166),C166-0.5*$K$131*mass_rmd.mas!$A$2*CALCULATOR!$N$133/CALCULATOR!$N$129*(CALCULATOR!$G$133-CALCULATOR!$J$133)-H166," ")</f>
        <v>10.0513145560558</v>
      </c>
      <c r="F166" s="89">
        <f t="shared" ca="1" si="13"/>
        <v>-8.3442501872483117</v>
      </c>
      <c r="G166" s="95">
        <f t="shared" ca="1" si="14"/>
        <v>33.747022587695533</v>
      </c>
      <c r="H166" s="77">
        <f t="shared" ca="1" si="12"/>
        <v>-10.156366038932196</v>
      </c>
      <c r="J166" s="94">
        <f t="shared" si="16"/>
        <v>0</v>
      </c>
      <c r="K166" s="16">
        <f ca="1">IF(ISNUMBER(J166),($K$131*mass_rmd.mas!$A$2*CALCULATOR!$N$133/$N$129-J166/$G$133)*$J$133," ")</f>
        <v>1.7070643688074878</v>
      </c>
      <c r="L166" s="16">
        <f ca="1">IF(ISNUMBER(J166),J166-0.5*$K$131*mass_rmd.mas!$A$2*CALCULATOR!$N$133/CALCULATOR!$N$129*(CALCULATOR!$G$133-CALCULATOR!$J$133)-O166," ")</f>
        <v>2.87515371118984</v>
      </c>
      <c r="M166" s="89">
        <f t="shared" ca="1" si="17"/>
        <v>-1.1680893423823522</v>
      </c>
      <c r="N166" s="4">
        <f t="shared" si="18"/>
        <v>10.469999999999995</v>
      </c>
      <c r="O166" s="101">
        <f t="shared" ca="1" si="15"/>
        <v>-2.9802051940662357</v>
      </c>
    </row>
    <row r="167" spans="2:17" x14ac:dyDescent="0.25">
      <c r="B167" s="40"/>
      <c r="C167" s="94">
        <f t="shared" si="11"/>
        <v>0</v>
      </c>
      <c r="D167" s="16">
        <f ca="1">IF(ISNUMBER(C167),($K$131*mass_rmd.mas!$A$2*CALCULATOR!$N$133/$N$129-C167/$G$133)*$J$133," ")</f>
        <v>1.7070643688074878</v>
      </c>
      <c r="E167" s="16">
        <f ca="1">IF(ISNUMBER(C167),C167-0.5*$K$131*mass_rmd.mas!$A$2*CALCULATOR!$N$133/CALCULATOR!$N$129*(CALCULATOR!$G$133-CALCULATOR!$J$133)-H167," ")</f>
        <v>11.351814121733948</v>
      </c>
      <c r="F167" s="89">
        <f t="shared" ca="1" si="13"/>
        <v>-9.6447497529264599</v>
      </c>
      <c r="G167" s="95">
        <f t="shared" ca="1" si="14"/>
        <v>37.965400411157475</v>
      </c>
      <c r="H167" s="77">
        <f t="shared" ca="1" si="12"/>
        <v>-11.456865604610345</v>
      </c>
      <c r="J167" s="94">
        <f t="shared" si="16"/>
        <v>0</v>
      </c>
      <c r="K167" s="16">
        <f ca="1">IF(ISNUMBER(J167),($K$131*mass_rmd.mas!$A$2*CALCULATOR!$N$133/$N$129-J167/$G$133)*$J$133," ")</f>
        <v>1.7070643688074878</v>
      </c>
      <c r="L167" s="16">
        <f ca="1">IF(ISNUMBER(J167),J167-0.5*$K$131*mass_rmd.mas!$A$2*CALCULATOR!$N$133/CALCULATOR!$N$129*(CALCULATOR!$G$133-CALCULATOR!$J$133)-O167," ")</f>
        <v>2.9368124634450301</v>
      </c>
      <c r="M167" s="89">
        <f t="shared" ca="1" si="17"/>
        <v>-1.2297480946375423</v>
      </c>
      <c r="N167" s="4">
        <f t="shared" si="18"/>
        <v>10.669999999999995</v>
      </c>
      <c r="O167" s="101">
        <f t="shared" ca="1" si="15"/>
        <v>-3.0418639463214259</v>
      </c>
    </row>
    <row r="168" spans="2:17" x14ac:dyDescent="0.25">
      <c r="B168" s="40"/>
      <c r="C168" s="94">
        <f t="shared" si="11"/>
        <v>0</v>
      </c>
      <c r="D168" s="16">
        <f ca="1">IF(ISNUMBER(C168),($K$131*mass_rmd.mas!$A$2*CALCULATOR!$N$133/$N$129-C168/$G$133)*$J$133," ")</f>
        <v>1.7070643688074878</v>
      </c>
      <c r="E168" s="16">
        <f ca="1">IF(ISNUMBER(C168),C168-0.5*$K$131*mass_rmd.mas!$A$2*CALCULATOR!$N$133/CALCULATOR!$N$129*(CALCULATOR!$G$133-CALCULATOR!$J$133)-H168," ")</f>
        <v>12.652313687412096</v>
      </c>
      <c r="F168" s="89">
        <f t="shared" ca="1" si="13"/>
        <v>-10.945249318604608</v>
      </c>
      <c r="G168" s="95">
        <f t="shared" ca="1" si="14"/>
        <v>42.183778234619417</v>
      </c>
      <c r="H168" s="77">
        <f t="shared" ca="1" si="12"/>
        <v>-12.757365170288493</v>
      </c>
      <c r="J168" s="94">
        <f t="shared" si="16"/>
        <v>0</v>
      </c>
      <c r="K168" s="16">
        <f ca="1">IF(ISNUMBER(J168),($K$131*mass_rmd.mas!$A$2*CALCULATOR!$N$133/$N$129-J168/$G$133)*$J$133," ")</f>
        <v>1.7070643688074878</v>
      </c>
      <c r="L168" s="16">
        <f ca="1">IF(ISNUMBER(J168),J168-0.5*$K$131*mass_rmd.mas!$A$2*CALCULATOR!$N$133/CALCULATOR!$N$129*(CALCULATOR!$G$133-CALCULATOR!$J$133)-O168," ")</f>
        <v>2.9984712157002207</v>
      </c>
      <c r="M168" s="89">
        <f t="shared" ca="1" si="17"/>
        <v>-1.2914068468927329</v>
      </c>
      <c r="N168" s="4">
        <f t="shared" si="18"/>
        <v>10.869999999999994</v>
      </c>
      <c r="O168" s="101">
        <f t="shared" ca="1" si="15"/>
        <v>-3.1035226985766164</v>
      </c>
    </row>
    <row r="169" spans="2:17" x14ac:dyDescent="0.25">
      <c r="B169" s="40"/>
      <c r="C169" s="74"/>
      <c r="H169" s="76"/>
      <c r="J169" s="74"/>
      <c r="O169" s="43"/>
    </row>
    <row r="170" spans="2:17" x14ac:dyDescent="0.25">
      <c r="B170" s="40"/>
      <c r="C170" s="74"/>
      <c r="D170" s="78" t="s">
        <v>331</v>
      </c>
      <c r="E170" s="79"/>
      <c r="F170" s="84" t="s">
        <v>336</v>
      </c>
      <c r="H170" s="76"/>
      <c r="J170" s="74"/>
      <c r="K170" s="78" t="s">
        <v>331</v>
      </c>
      <c r="L170" s="79"/>
      <c r="M170" s="84" t="s">
        <v>336</v>
      </c>
      <c r="O170" s="43"/>
      <c r="Q170" s="179" t="s">
        <v>437</v>
      </c>
    </row>
    <row r="171" spans="2:17" x14ac:dyDescent="0.25">
      <c r="B171" s="40"/>
      <c r="C171" s="74"/>
      <c r="D171" s="78" t="s">
        <v>335</v>
      </c>
      <c r="E171" s="79"/>
      <c r="F171" s="84" t="s">
        <v>334</v>
      </c>
      <c r="H171" s="76"/>
      <c r="J171" s="74"/>
      <c r="K171" s="78" t="s">
        <v>335</v>
      </c>
      <c r="L171" s="79"/>
      <c r="M171" s="84" t="s">
        <v>334</v>
      </c>
      <c r="O171" s="43"/>
    </row>
    <row r="172" spans="2:17" x14ac:dyDescent="0.25">
      <c r="B172" s="40"/>
      <c r="C172" s="66"/>
      <c r="D172" s="80"/>
      <c r="E172" s="80"/>
      <c r="F172" s="80"/>
      <c r="G172" s="80"/>
      <c r="H172" s="67"/>
      <c r="J172" s="66"/>
      <c r="K172" s="80"/>
      <c r="L172" s="80"/>
      <c r="M172" s="80"/>
      <c r="N172" s="80"/>
      <c r="O172" s="106"/>
    </row>
    <row r="173" spans="2:17" x14ac:dyDescent="0.25">
      <c r="B173" s="40"/>
      <c r="O173" s="43"/>
    </row>
    <row r="174" spans="2:17" x14ac:dyDescent="0.25">
      <c r="B174" s="40"/>
      <c r="F174" t="s">
        <v>345</v>
      </c>
      <c r="O174" s="43"/>
    </row>
    <row r="175" spans="2:17" x14ac:dyDescent="0.25">
      <c r="B175" s="40"/>
      <c r="O175" s="43"/>
    </row>
    <row r="176" spans="2:17" x14ac:dyDescent="0.25">
      <c r="B176" s="40"/>
      <c r="F176" t="s">
        <v>346</v>
      </c>
      <c r="O176" s="43"/>
    </row>
    <row r="177" spans="2:15" x14ac:dyDescent="0.25">
      <c r="B177" s="40"/>
      <c r="F177" t="s">
        <v>347</v>
      </c>
      <c r="O177" s="43"/>
    </row>
    <row r="178" spans="2:15" x14ac:dyDescent="0.25">
      <c r="B178" s="40"/>
      <c r="F178" t="s">
        <v>348</v>
      </c>
      <c r="O178" s="43"/>
    </row>
    <row r="179" spans="2:15" x14ac:dyDescent="0.25">
      <c r="B179" s="40"/>
      <c r="F179" t="s">
        <v>349</v>
      </c>
      <c r="O179" s="43"/>
    </row>
    <row r="180" spans="2:15" x14ac:dyDescent="0.25">
      <c r="B180" s="40"/>
      <c r="F180" t="s">
        <v>350</v>
      </c>
      <c r="O180" s="43"/>
    </row>
    <row r="181" spans="2:15" x14ac:dyDescent="0.25">
      <c r="B181" s="40"/>
      <c r="O181" s="43"/>
    </row>
    <row r="182" spans="2:15" x14ac:dyDescent="0.25">
      <c r="B182" s="40"/>
      <c r="F182" t="s">
        <v>351</v>
      </c>
      <c r="O182" s="43"/>
    </row>
    <row r="183" spans="2:15" x14ac:dyDescent="0.25">
      <c r="B183" s="40"/>
      <c r="F183" t="s">
        <v>352</v>
      </c>
      <c r="O183" s="43"/>
    </row>
    <row r="184" spans="2:15" x14ac:dyDescent="0.25">
      <c r="B184" s="40"/>
      <c r="F184" t="s">
        <v>353</v>
      </c>
      <c r="O184" s="43"/>
    </row>
    <row r="185" spans="2:15" x14ac:dyDescent="0.25">
      <c r="B185" s="40"/>
      <c r="O185" s="43"/>
    </row>
    <row r="186" spans="2:15" ht="13" thickBot="1" x14ac:dyDescent="0.3">
      <c r="B186" s="41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42"/>
    </row>
    <row r="187" spans="2:15" ht="13" thickBot="1" x14ac:dyDescent="0.3">
      <c r="B187" s="49"/>
      <c r="C187" s="49"/>
      <c r="D187" s="49"/>
      <c r="E187" s="49"/>
      <c r="F187" s="49"/>
      <c r="G187" s="49"/>
      <c r="H187" s="49"/>
      <c r="I187" s="49"/>
      <c r="J187" s="49"/>
      <c r="K187" s="49"/>
      <c r="L187" s="49"/>
      <c r="M187" s="49"/>
      <c r="N187" s="49"/>
      <c r="O187" s="49"/>
    </row>
    <row r="188" spans="2:15" x14ac:dyDescent="0.25">
      <c r="B188" s="97" t="s">
        <v>362</v>
      </c>
      <c r="C188" s="98"/>
      <c r="D188" s="98"/>
      <c r="E188" s="98"/>
      <c r="F188" s="26"/>
      <c r="G188" s="26" t="s">
        <v>383</v>
      </c>
      <c r="H188" s="26"/>
      <c r="I188" s="26"/>
      <c r="J188" s="26"/>
      <c r="K188" s="26"/>
      <c r="L188" s="26"/>
      <c r="M188" s="26"/>
      <c r="N188" s="26"/>
      <c r="O188" s="39"/>
    </row>
    <row r="189" spans="2:15" x14ac:dyDescent="0.25">
      <c r="B189" s="40"/>
      <c r="O189" s="43"/>
    </row>
    <row r="190" spans="2:15" x14ac:dyDescent="0.25">
      <c r="B190" s="40"/>
      <c r="H190" s="93" t="s">
        <v>117</v>
      </c>
      <c r="I190" t="s">
        <v>366</v>
      </c>
      <c r="J190" s="1" t="s">
        <v>269</v>
      </c>
      <c r="K190" s="1" t="s">
        <v>382</v>
      </c>
      <c r="L190" s="3" t="s">
        <v>370</v>
      </c>
      <c r="O190" s="43"/>
    </row>
    <row r="191" spans="2:15" x14ac:dyDescent="0.25">
      <c r="B191" s="40"/>
      <c r="C191" t="s">
        <v>363</v>
      </c>
      <c r="E191" s="144" t="s">
        <v>96</v>
      </c>
      <c r="F191" s="165">
        <v>4</v>
      </c>
      <c r="H191">
        <f ca="1">VLOOKUP(E191,INDIRECT(ADDRESS(MATCH(F191,A_values,0),4,1,TRUE,"mass_rmd.mas")):INDIRECT(ADDRESS(MATCH(F191+1,A_values,0)-1,7,1,TRUE,"mass_rmd.mas")),4,FALSE)/1000</f>
        <v>2.4249156100000002</v>
      </c>
      <c r="I191">
        <f ca="1">F191+H191/mass_rmd.mas!$A$2</f>
        <v>4.0026032328983652</v>
      </c>
      <c r="J191">
        <f>INDEX(Z_values,MATCH(E191,Symbol_values,0))</f>
        <v>2</v>
      </c>
      <c r="K191">
        <f ca="1" xml:space="preserve"> SQRT(0.1569*J193*(J193+1)*J191*J191*E198/(F193*(E195^2 + 2*E195*I191*mass_rmd.mas!$A$2)*L191^2))</f>
        <v>4.0926089724075835E-3</v>
      </c>
      <c r="L191">
        <f ca="1">SQRT(1-1/(1+E195/I191/mass_rmd.mas!$A$2)^2)</f>
        <v>5.4187731775528769E-2</v>
      </c>
      <c r="M191" s="1" t="s">
        <v>371</v>
      </c>
      <c r="N191" s="85">
        <f ca="1">LN( (2730*(J193+1)*(J193^0.33333)*J191*J191*E198)/(F193*L191^2))-0.1544</f>
        <v>6.3195033302470307</v>
      </c>
      <c r="O191" s="43"/>
    </row>
    <row r="192" spans="2:15" x14ac:dyDescent="0.25">
      <c r="B192" s="40"/>
      <c r="O192" s="43"/>
    </row>
    <row r="193" spans="2:15" x14ac:dyDescent="0.25">
      <c r="B193" s="40"/>
      <c r="C193" t="s">
        <v>364</v>
      </c>
      <c r="E193" s="144" t="s">
        <v>365</v>
      </c>
      <c r="F193" s="165">
        <v>197</v>
      </c>
      <c r="H193">
        <f ca="1">VLOOKUP(E193,INDIRECT(ADDRESS(MATCH(F193,A_values,0),4,1,TRUE,"mass_rmd.mas")):INDIRECT(ADDRESS(MATCH(F193+1,A_values,0)-1,7,1,TRUE,"mass_rmd.mas")),4,FALSE)/1000</f>
        <v>-31.139738000000001</v>
      </c>
      <c r="I193">
        <f ca="1">F193+H193/mass_rmd.mas!$A$2</f>
        <v>196.96657038699666</v>
      </c>
      <c r="J193">
        <f>INDEX(Z_values,MATCH(E193,Symbol_values,0))</f>
        <v>79</v>
      </c>
      <c r="M193" s="1" t="s">
        <v>372</v>
      </c>
      <c r="N193" s="183">
        <v>8.4548080544092699</v>
      </c>
      <c r="O193" s="43"/>
    </row>
    <row r="194" spans="2:15" x14ac:dyDescent="0.25">
      <c r="B194" s="40"/>
      <c r="O194" s="43"/>
    </row>
    <row r="195" spans="2:15" x14ac:dyDescent="0.25">
      <c r="B195" s="40"/>
      <c r="D195" t="s">
        <v>103</v>
      </c>
      <c r="E195" s="167">
        <v>5.4859999999999998</v>
      </c>
      <c r="F195" t="s">
        <v>169</v>
      </c>
      <c r="H195" s="126" t="s">
        <v>373</v>
      </c>
      <c r="I195" s="126"/>
      <c r="J195" s="126"/>
      <c r="K195" s="126"/>
      <c r="L195" s="126"/>
      <c r="M195" s="1" t="s">
        <v>375</v>
      </c>
      <c r="N195" s="85">
        <f ca="1">N193-LN(N193)-N191</f>
        <v>5.6944409076642444E-4</v>
      </c>
      <c r="O195" s="43"/>
    </row>
    <row r="196" spans="2:15" x14ac:dyDescent="0.25">
      <c r="B196" s="40"/>
      <c r="H196" s="126" t="s">
        <v>374</v>
      </c>
      <c r="I196" s="126"/>
      <c r="J196" s="126"/>
      <c r="K196" s="126"/>
      <c r="L196" s="126"/>
      <c r="O196" s="43"/>
    </row>
    <row r="197" spans="2:15" x14ac:dyDescent="0.25">
      <c r="B197" s="40"/>
      <c r="D197" t="s">
        <v>367</v>
      </c>
      <c r="E197" s="167">
        <v>100</v>
      </c>
      <c r="F197" s="59" t="s">
        <v>368</v>
      </c>
      <c r="H197" s="126" t="s">
        <v>384</v>
      </c>
      <c r="I197" s="126"/>
      <c r="J197" s="126"/>
      <c r="K197" s="126"/>
      <c r="L197" s="126"/>
      <c r="O197" s="43"/>
    </row>
    <row r="198" spans="2:15" x14ac:dyDescent="0.25">
      <c r="B198" s="40"/>
      <c r="D198" s="1" t="s">
        <v>369</v>
      </c>
      <c r="E198" s="127">
        <f>E197/1000000</f>
        <v>1E-4</v>
      </c>
      <c r="F198" t="s">
        <v>290</v>
      </c>
      <c r="H198" s="126" t="s">
        <v>387</v>
      </c>
      <c r="I198" s="126"/>
      <c r="J198" s="126"/>
      <c r="K198" s="126"/>
      <c r="L198" s="126"/>
      <c r="O198" s="43"/>
    </row>
    <row r="199" spans="2:15" x14ac:dyDescent="0.25">
      <c r="B199" s="40"/>
      <c r="H199" s="126" t="s">
        <v>385</v>
      </c>
      <c r="I199" s="126"/>
      <c r="J199" s="126"/>
      <c r="K199" s="126"/>
      <c r="L199" s="126"/>
      <c r="O199" s="43"/>
    </row>
    <row r="200" spans="2:15" x14ac:dyDescent="0.25">
      <c r="B200" s="40"/>
      <c r="H200" s="126" t="s">
        <v>388</v>
      </c>
      <c r="I200" s="126"/>
      <c r="J200" s="126"/>
      <c r="K200" s="126"/>
      <c r="L200" s="126"/>
      <c r="M200" s="208" t="s">
        <v>439</v>
      </c>
      <c r="N200" s="208"/>
      <c r="O200" s="43"/>
    </row>
    <row r="201" spans="2:15" x14ac:dyDescent="0.25">
      <c r="B201" s="40"/>
      <c r="H201" s="126" t="s">
        <v>389</v>
      </c>
      <c r="I201" s="126"/>
      <c r="J201" s="126"/>
      <c r="K201" s="126"/>
      <c r="L201" s="126"/>
      <c r="N201" s="84" t="s">
        <v>440</v>
      </c>
      <c r="O201" s="43"/>
    </row>
    <row r="202" spans="2:15" x14ac:dyDescent="0.25">
      <c r="B202" s="40"/>
      <c r="D202" t="s">
        <v>428</v>
      </c>
      <c r="H202" s="126" t="s">
        <v>386</v>
      </c>
      <c r="I202" s="126"/>
      <c r="J202" s="126"/>
      <c r="K202" s="126"/>
      <c r="L202" s="126"/>
      <c r="N202" s="96" t="s">
        <v>441</v>
      </c>
      <c r="O202" s="43"/>
    </row>
    <row r="203" spans="2:15" x14ac:dyDescent="0.25">
      <c r="B203" s="40"/>
      <c r="D203" t="s">
        <v>429</v>
      </c>
      <c r="H203" s="126" t="s">
        <v>390</v>
      </c>
      <c r="I203" s="126"/>
      <c r="J203" s="126"/>
      <c r="K203" s="126"/>
      <c r="L203" s="126"/>
      <c r="N203" s="96" t="s">
        <v>442</v>
      </c>
      <c r="O203" s="43"/>
    </row>
    <row r="204" spans="2:15" x14ac:dyDescent="0.25">
      <c r="B204" s="40"/>
      <c r="D204" t="s">
        <v>430</v>
      </c>
      <c r="H204" s="126" t="s">
        <v>391</v>
      </c>
      <c r="I204" s="126"/>
      <c r="J204" s="126"/>
      <c r="K204" s="126"/>
      <c r="L204" s="126"/>
      <c r="N204" s="96" t="s">
        <v>443</v>
      </c>
      <c r="O204" s="43"/>
    </row>
    <row r="205" spans="2:15" x14ac:dyDescent="0.25">
      <c r="B205" s="40"/>
      <c r="D205" t="s">
        <v>431</v>
      </c>
      <c r="H205" s="126" t="s">
        <v>445</v>
      </c>
      <c r="I205" s="126"/>
      <c r="J205" s="126"/>
      <c r="K205" s="126"/>
      <c r="L205" s="126"/>
      <c r="O205" s="43"/>
    </row>
    <row r="206" spans="2:15" x14ac:dyDescent="0.25">
      <c r="B206" s="40"/>
      <c r="O206" s="43"/>
    </row>
    <row r="207" spans="2:15" x14ac:dyDescent="0.25">
      <c r="B207" s="40"/>
      <c r="D207" s="64" t="s">
        <v>376</v>
      </c>
      <c r="E207" s="82"/>
      <c r="F207" s="108" t="s">
        <v>360</v>
      </c>
      <c r="G207" s="82"/>
      <c r="H207" s="108" t="s">
        <v>379</v>
      </c>
      <c r="I207" s="82"/>
      <c r="J207" s="108" t="s">
        <v>380</v>
      </c>
      <c r="K207" s="82"/>
      <c r="L207" s="108" t="s">
        <v>381</v>
      </c>
      <c r="M207" s="65"/>
      <c r="O207" s="43"/>
    </row>
    <row r="208" spans="2:15" x14ac:dyDescent="0.25">
      <c r="B208" s="40"/>
      <c r="D208" s="74"/>
      <c r="M208" s="76"/>
      <c r="O208" s="43"/>
    </row>
    <row r="209" spans="2:17" x14ac:dyDescent="0.25">
      <c r="B209" s="40"/>
      <c r="D209" s="74" t="s">
        <v>377</v>
      </c>
      <c r="F209" s="124">
        <f ca="1">L209*2/2.83</f>
        <v>7.7521763348493025</v>
      </c>
      <c r="G209" s="100"/>
      <c r="H209" s="124">
        <f ca="1">2.3548*F209</f>
        <v>18.254824833303136</v>
      </c>
      <c r="I209" s="100"/>
      <c r="J209" s="124">
        <f ca="1">2.56*F209</f>
        <v>19.845571417214213</v>
      </c>
      <c r="K209" s="100"/>
      <c r="L209" s="124">
        <f ca="1">1000*((((-0.000012129*N193+0.00061864)*N193-0.012005)*N193+0.10969)*N193+0.54062)*K191*SQRT(N193)</f>
        <v>10.969329513811763</v>
      </c>
      <c r="M209" s="76"/>
      <c r="O209" s="43"/>
    </row>
    <row r="210" spans="2:17" x14ac:dyDescent="0.25">
      <c r="B210" s="40"/>
      <c r="D210" s="74" t="s">
        <v>378</v>
      </c>
      <c r="F210" s="125">
        <f ca="1">0.18/3.14159*F209</f>
        <v>0.4441673612001803</v>
      </c>
      <c r="G210" s="100"/>
      <c r="H210" s="125">
        <f ca="1">0.18/3.14159*H209</f>
        <v>1.0459253021541846</v>
      </c>
      <c r="I210" s="100"/>
      <c r="J210" s="125">
        <f ca="1">0.18/3.14159*J209</f>
        <v>1.1370684446724615</v>
      </c>
      <c r="K210" s="100"/>
      <c r="L210" s="125">
        <f ca="1">0.18/3.14159*L209</f>
        <v>0.62849681609825514</v>
      </c>
      <c r="M210" s="76"/>
      <c r="O210" s="43"/>
    </row>
    <row r="211" spans="2:17" x14ac:dyDescent="0.25">
      <c r="B211" s="40"/>
      <c r="D211" s="66"/>
      <c r="E211" s="80"/>
      <c r="F211" s="80"/>
      <c r="G211" s="80"/>
      <c r="H211" s="80"/>
      <c r="I211" s="80"/>
      <c r="J211" s="80"/>
      <c r="K211" s="80"/>
      <c r="L211" s="80"/>
      <c r="M211" s="67"/>
      <c r="O211" s="43"/>
    </row>
    <row r="212" spans="2:17" ht="13" thickBot="1" x14ac:dyDescent="0.3">
      <c r="B212" s="41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42"/>
      <c r="Q212" s="179" t="s">
        <v>437</v>
      </c>
    </row>
    <row r="213" spans="2:17" x14ac:dyDescent="0.25">
      <c r="B213" s="49"/>
      <c r="C213" s="49"/>
      <c r="D213" s="49"/>
      <c r="E213" s="49"/>
      <c r="F213" s="49"/>
      <c r="G213" s="49"/>
      <c r="H213" s="49"/>
      <c r="I213" s="49"/>
      <c r="J213" s="49"/>
      <c r="K213" s="49"/>
      <c r="L213" s="49"/>
      <c r="M213" s="49"/>
      <c r="N213" s="49"/>
      <c r="O213" s="49"/>
    </row>
  </sheetData>
  <sheetProtection algorithmName="SHA-512" hashValue="8j7aG1jkApveCSz9h5sg2x6uobqsqvDIsbA8/acQbqcoWCmmkoFf2L92imx4ibONxhscC60VorKOFnOyQxl7vg==" saltValue="AMbD9c94DmWpJx0m5TykSg==" spinCount="100000" sheet="1" objects="1" scenarios="1"/>
  <mergeCells count="72">
    <mergeCell ref="H30:I30"/>
    <mergeCell ref="H31:I31"/>
    <mergeCell ref="H26:I26"/>
    <mergeCell ref="H32:I32"/>
    <mergeCell ref="B53:D53"/>
    <mergeCell ref="B42:C42"/>
    <mergeCell ref="B43:C43"/>
    <mergeCell ref="H48:I48"/>
    <mergeCell ref="L47:M47"/>
    <mergeCell ref="L43:M43"/>
    <mergeCell ref="L44:M44"/>
    <mergeCell ref="B137:D137"/>
    <mergeCell ref="E32:F32"/>
    <mergeCell ref="E33:F33"/>
    <mergeCell ref="H33:I33"/>
    <mergeCell ref="H47:I47"/>
    <mergeCell ref="H43:I43"/>
    <mergeCell ref="B36:C36"/>
    <mergeCell ref="H38:I38"/>
    <mergeCell ref="H39:I39"/>
    <mergeCell ref="H36:I36"/>
    <mergeCell ref="L36:M36"/>
    <mergeCell ref="B25:D25"/>
    <mergeCell ref="L32:M32"/>
    <mergeCell ref="H27:I27"/>
    <mergeCell ref="H6:I6"/>
    <mergeCell ref="B11:C11"/>
    <mergeCell ref="L18:M18"/>
    <mergeCell ref="L22:M22"/>
    <mergeCell ref="B16:C16"/>
    <mergeCell ref="B17:C17"/>
    <mergeCell ref="E16:F16"/>
    <mergeCell ref="E18:F18"/>
    <mergeCell ref="G18:H18"/>
    <mergeCell ref="L30:M30"/>
    <mergeCell ref="E22:F22"/>
    <mergeCell ref="H22:I22"/>
    <mergeCell ref="G23:J23"/>
    <mergeCell ref="B4:C4"/>
    <mergeCell ref="B9:C9"/>
    <mergeCell ref="G16:H16"/>
    <mergeCell ref="I18:J18"/>
    <mergeCell ref="N5:O5"/>
    <mergeCell ref="N6:O6"/>
    <mergeCell ref="J5:K5"/>
    <mergeCell ref="J6:K6"/>
    <mergeCell ref="L5:M5"/>
    <mergeCell ref="L6:M6"/>
    <mergeCell ref="L16:M16"/>
    <mergeCell ref="N2:P2"/>
    <mergeCell ref="H44:I44"/>
    <mergeCell ref="G10:H10"/>
    <mergeCell ref="G11:H11"/>
    <mergeCell ref="G12:H12"/>
    <mergeCell ref="L26:M26"/>
    <mergeCell ref="H19:I19"/>
    <mergeCell ref="G20:J20"/>
    <mergeCell ref="I16:J16"/>
    <mergeCell ref="L20:M20"/>
    <mergeCell ref="N22:O22"/>
    <mergeCell ref="L27:M27"/>
    <mergeCell ref="L37:M37"/>
    <mergeCell ref="L38:M38"/>
    <mergeCell ref="L39:M39"/>
    <mergeCell ref="H37:I37"/>
    <mergeCell ref="M200:N200"/>
    <mergeCell ref="N58:O58"/>
    <mergeCell ref="L49:M49"/>
    <mergeCell ref="E50:F50"/>
    <mergeCell ref="H50:I50"/>
    <mergeCell ref="E49:F49"/>
    <mergeCell ref="H49:I49"/>
  </mergeCells>
  <phoneticPr fontId="0" type="noConversion"/>
  <hyperlinks>
    <hyperlink ref="D2" location="Calculator!E17" display="Calculator!E17" xr:uid="{00000000-0004-0000-0400-000000000000}"/>
    <hyperlink ref="B2" location="Calculator!E5" display="Calculator!E5" xr:uid="{00000000-0004-0000-0400-000001000000}"/>
    <hyperlink ref="C2" location="Calculator!E10" display="Calculator!E10" xr:uid="{00000000-0004-0000-0400-000002000000}"/>
    <hyperlink ref="E2" location="Calculator!E28" display="Calculator!E28" xr:uid="{00000000-0004-0000-0400-000003000000}"/>
    <hyperlink ref="F2" location="Calculator!E48" display="Calculator!E48" xr:uid="{00000000-0004-0000-0400-000004000000}"/>
    <hyperlink ref="G2" location="Calculator!E59" display="Calculator!E59" xr:uid="{00000000-0004-0000-0400-000005000000}"/>
    <hyperlink ref="H2" location="Calculator!E135" display="Calculator!E135" xr:uid="{00000000-0004-0000-0400-000006000000}"/>
    <hyperlink ref="I2" location="Calculator!E209" display="Calculator!E209" xr:uid="{00000000-0004-0000-0400-000007000000}"/>
    <hyperlink ref="J2" location="Calculator!E94" display="Calculator!E94" xr:uid="{00000000-0004-0000-0400-000008000000}"/>
    <hyperlink ref="K2" location="Calculator!E108" display="Calculator!E108" xr:uid="{00000000-0004-0000-0400-000009000000}"/>
    <hyperlink ref="Q51" location="Calculator!a1" display="Calculator!a1" xr:uid="{00000000-0004-0000-0400-00000A000000}"/>
    <hyperlink ref="Q62" location="Calculator!a1" display="Calculator!a1" xr:uid="{00000000-0004-0000-0400-00000B000000}"/>
    <hyperlink ref="Q97" location="Calculator!a1" display="Calculator!a1" xr:uid="{00000000-0004-0000-0400-00000C000000}"/>
    <hyperlink ref="Q111" location="Calculator!a1" display="Calculator!a1" xr:uid="{00000000-0004-0000-0400-00000D000000}"/>
    <hyperlink ref="Q170" location="Calculator!a1" display="Calculator!a1" xr:uid="{00000000-0004-0000-0400-00000E000000}"/>
    <hyperlink ref="Q212" location="Calculator!a1" display="Calculator!a1" xr:uid="{00000000-0004-0000-0400-00000F000000}"/>
    <hyperlink ref="Q138" location="Calculator!a1" display="Calculator!a1" xr:uid="{00000000-0004-0000-0400-000010000000}"/>
  </hyperlinks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4"/>
  <dimension ref="A3:S368"/>
  <sheetViews>
    <sheetView workbookViewId="0">
      <selection activeCell="D6" sqref="D6"/>
    </sheetView>
  </sheetViews>
  <sheetFormatPr defaultRowHeight="12.5" x14ac:dyDescent="0.25"/>
  <sheetData>
    <row r="3" spans="1:19" ht="13" thickBot="1" x14ac:dyDescent="0.3">
      <c r="A3" s="241" t="s">
        <v>153</v>
      </c>
      <c r="B3" s="241"/>
      <c r="C3" s="241"/>
      <c r="D3" s="241"/>
      <c r="E3" s="241"/>
      <c r="G3" s="241" t="s">
        <v>154</v>
      </c>
      <c r="H3" s="241"/>
      <c r="I3" s="241"/>
      <c r="J3" s="241"/>
      <c r="K3" s="241"/>
      <c r="R3" t="s">
        <v>194</v>
      </c>
      <c r="S3" t="s">
        <v>195</v>
      </c>
    </row>
    <row r="5" spans="1:19" x14ac:dyDescent="0.25">
      <c r="A5" t="s">
        <v>149</v>
      </c>
      <c r="C5" t="s">
        <v>148</v>
      </c>
      <c r="D5" t="s">
        <v>151</v>
      </c>
      <c r="E5" t="s">
        <v>152</v>
      </c>
      <c r="G5" t="s">
        <v>149</v>
      </c>
      <c r="I5" t="s">
        <v>148</v>
      </c>
      <c r="J5" t="s">
        <v>151</v>
      </c>
      <c r="K5" t="s">
        <v>152</v>
      </c>
      <c r="M5" t="s">
        <v>111</v>
      </c>
      <c r="N5" t="s">
        <v>113</v>
      </c>
      <c r="O5" t="s">
        <v>192</v>
      </c>
      <c r="P5" t="s">
        <v>193</v>
      </c>
      <c r="R5" t="s">
        <v>192</v>
      </c>
      <c r="S5" t="s">
        <v>193</v>
      </c>
    </row>
    <row r="6" spans="1:19" x14ac:dyDescent="0.25">
      <c r="C6" s="9">
        <f ca="1">IF(ISNUMBER(kinematics!D30),kinematics!D30,MAX(kinematics!$D$30:$D$210))</f>
        <v>0</v>
      </c>
      <c r="D6" s="16">
        <f ca="1">IF(ISNUMBER(kinematics!D30),kinematics!B30,0)</f>
        <v>0</v>
      </c>
      <c r="E6" s="9">
        <f ca="1">IF(ISNUMBER(kinematics!J30),kinematics!J30,0)</f>
        <v>0</v>
      </c>
      <c r="I6" s="9">
        <f ca="1">C6</f>
        <v>0</v>
      </c>
      <c r="J6" s="16">
        <f ca="1">IF(ISNUMBER(kinematics!D30),kinematics!F30,0)</f>
        <v>34.069047750008352</v>
      </c>
      <c r="K6" s="9">
        <f ca="1">IF(ISNUMBER(kinematics!L30),kinematics!L30,0)</f>
        <v>490.08230939999163</v>
      </c>
      <c r="M6" s="16">
        <f ca="1">IF(ISNUMBER(kinematics!D30),kinematics!B30,MAX($D$6:$D$186))</f>
        <v>0</v>
      </c>
      <c r="N6" s="16">
        <f ca="1">IF(ISNUMBER(kinematics!D30),kinematics!F30,0)</f>
        <v>34.069047750008352</v>
      </c>
      <c r="O6" s="16">
        <f ca="1">IF(ISNUMBER(kinematics!J30),kinematics!J30,0)</f>
        <v>0</v>
      </c>
      <c r="P6" s="9">
        <f ca="1">IF(ISNUMBER(kinematics!L30),kinematics!L30,0)</f>
        <v>490.08230939999163</v>
      </c>
      <c r="R6" s="9">
        <f t="shared" ref="R6:R37" ca="1" si="0">O6</f>
        <v>0</v>
      </c>
      <c r="S6" s="9">
        <f t="shared" ref="S6:S37" ca="1" si="1">P6</f>
        <v>490.08230939999163</v>
      </c>
    </row>
    <row r="7" spans="1:19" x14ac:dyDescent="0.25">
      <c r="C7" s="9">
        <f ca="1">IF(ISNUMBER(kinematics!D31),kinematics!D31,MAX(kinematics!$D$30:$D$210))</f>
        <v>1.669</v>
      </c>
      <c r="D7" s="16">
        <f ca="1">IF(ISNUMBER(kinematics!D31),kinematics!B31,0)</f>
        <v>1</v>
      </c>
      <c r="E7" s="9">
        <f ca="1">IF(ISNUMBER(kinematics!J31),kinematics!J31,0)</f>
        <v>2.722794892969263E-2</v>
      </c>
      <c r="I7" s="9">
        <f t="shared" ref="I7:I70" ca="1" si="2">C7</f>
        <v>1.669</v>
      </c>
      <c r="J7" s="16">
        <f ca="1">IF(ISNUMBER(kinematics!D31),kinematics!F31,0)</f>
        <v>34.062134433932776</v>
      </c>
      <c r="K7" s="9">
        <f ca="1">IF(ISNUMBER(kinematics!L31),kinematics!L31,0)</f>
        <v>490.08922271606718</v>
      </c>
      <c r="M7" s="16">
        <f ca="1">IF(ISNUMBER(kinematics!D31),kinematics!B31,MAX($D$6:$D$186))</f>
        <v>1</v>
      </c>
      <c r="N7" s="16">
        <f ca="1">IF(ISNUMBER(kinematics!D31),kinematics!F31,0)</f>
        <v>34.062134433932776</v>
      </c>
      <c r="O7" s="16">
        <f ca="1">IF(ISNUMBER(kinematics!J31),kinematics!J31,0)</f>
        <v>2.722794892969263E-2</v>
      </c>
      <c r="P7" s="9">
        <f ca="1">IF(ISNUMBER(kinematics!L31),kinematics!L31,0)</f>
        <v>490.08922271606718</v>
      </c>
      <c r="R7" s="9">
        <f t="shared" ca="1" si="0"/>
        <v>2.722794892969263E-2</v>
      </c>
      <c r="S7" s="9">
        <f t="shared" ca="1" si="1"/>
        <v>490.08922271606718</v>
      </c>
    </row>
    <row r="8" spans="1:19" x14ac:dyDescent="0.25">
      <c r="C8" s="9">
        <f ca="1">IF(ISNUMBER(kinematics!D32),kinematics!D32,MAX(kinematics!$D$30:$D$210))</f>
        <v>3.3370000000000002</v>
      </c>
      <c r="D8" s="16">
        <f ca="1">IF(ISNUMBER(kinematics!D32),kinematics!B32,0)</f>
        <v>2</v>
      </c>
      <c r="E8" s="9">
        <f ca="1">IF(ISNUMBER(kinematics!J32),kinematics!J32,0)</f>
        <v>5.4429588216103483E-2</v>
      </c>
      <c r="I8" s="9">
        <f t="shared" ca="1" si="2"/>
        <v>3.3370000000000002</v>
      </c>
      <c r="J8" s="16">
        <f ca="1">IF(ISNUMBER(kinematics!D32),kinematics!F32,0)</f>
        <v>34.04140245328707</v>
      </c>
      <c r="K8" s="9">
        <f ca="1">IF(ISNUMBER(kinematics!L32),kinematics!L32,0)</f>
        <v>490.10995469671292</v>
      </c>
      <c r="M8" s="16">
        <f ca="1">IF(ISNUMBER(kinematics!D32),kinematics!B32,MAX($D$6:$D$186))</f>
        <v>2</v>
      </c>
      <c r="N8" s="16">
        <f ca="1">IF(ISNUMBER(kinematics!D32),kinematics!F32,0)</f>
        <v>34.04140245328707</v>
      </c>
      <c r="O8" s="16">
        <f ca="1">IF(ISNUMBER(kinematics!J32),kinematics!J32,0)</f>
        <v>5.4429588216103483E-2</v>
      </c>
      <c r="P8" s="9">
        <f ca="1">IF(ISNUMBER(kinematics!L32),kinematics!L32,0)</f>
        <v>490.10995469671292</v>
      </c>
      <c r="R8" s="9">
        <f t="shared" ca="1" si="0"/>
        <v>5.4429588216103483E-2</v>
      </c>
      <c r="S8" s="9">
        <f t="shared" ca="1" si="1"/>
        <v>490.10995469671292</v>
      </c>
    </row>
    <row r="9" spans="1:19" x14ac:dyDescent="0.25">
      <c r="C9" s="9">
        <f ca="1">IF(ISNUMBER(kinematics!D33),kinematics!D33,MAX(kinematics!$D$30:$D$210))</f>
        <v>5.0049999999999999</v>
      </c>
      <c r="D9" s="16">
        <f ca="1">IF(ISNUMBER(kinematics!D33),kinematics!B33,0)</f>
        <v>3</v>
      </c>
      <c r="E9" s="9">
        <f ca="1">IF(ISNUMBER(kinematics!J33),kinematics!J33,0)</f>
        <v>8.1578650004432332E-2</v>
      </c>
      <c r="I9" s="9">
        <f t="shared" ca="1" si="2"/>
        <v>5.0049999999999999</v>
      </c>
      <c r="J9" s="16">
        <f ca="1">IF(ISNUMBER(kinematics!D33),kinematics!F33,0)</f>
        <v>34.006875698529299</v>
      </c>
      <c r="K9" s="9">
        <f ca="1">IF(ISNUMBER(kinematics!L33),kinematics!L33,0)</f>
        <v>490.14448145147065</v>
      </c>
      <c r="M9" s="16">
        <f ca="1">IF(ISNUMBER(kinematics!D33),kinematics!B33,MAX($D$6:$D$186))</f>
        <v>3</v>
      </c>
      <c r="N9" s="16">
        <f ca="1">IF(ISNUMBER(kinematics!D33),kinematics!F33,0)</f>
        <v>34.006875698529299</v>
      </c>
      <c r="O9" s="16">
        <f ca="1">IF(ISNUMBER(kinematics!J33),kinematics!J33,0)</f>
        <v>8.1578650004432332E-2</v>
      </c>
      <c r="P9" s="9">
        <f ca="1">IF(ISNUMBER(kinematics!L33),kinematics!L33,0)</f>
        <v>490.14448145147065</v>
      </c>
      <c r="R9" s="9">
        <f t="shared" ca="1" si="0"/>
        <v>8.1578650004432332E-2</v>
      </c>
      <c r="S9" s="9">
        <f t="shared" ca="1" si="1"/>
        <v>490.14448145147065</v>
      </c>
    </row>
    <row r="10" spans="1:19" x14ac:dyDescent="0.25">
      <c r="C10" s="9">
        <f ca="1">IF(ISNUMBER(kinematics!D34),kinematics!D34,MAX(kinematics!$D$30:$D$210))</f>
        <v>6.673</v>
      </c>
      <c r="D10" s="16">
        <f ca="1">IF(ISNUMBER(kinematics!D34),kinematics!B34,0)</f>
        <v>4</v>
      </c>
      <c r="E10" s="9">
        <f ca="1">IF(ISNUMBER(kinematics!J34),kinematics!J34,0)</f>
        <v>0.10864894992840045</v>
      </c>
      <c r="I10" s="9">
        <f t="shared" ca="1" si="2"/>
        <v>6.673</v>
      </c>
      <c r="J10" s="16">
        <f ca="1">IF(ISNUMBER(kinematics!D34),kinematics!F34,0)</f>
        <v>33.958593946162736</v>
      </c>
      <c r="K10" s="9">
        <f ca="1">IF(ISNUMBER(kinematics!L34),kinematics!L34,0)</f>
        <v>490.19276320383722</v>
      </c>
      <c r="M10" s="16">
        <f ca="1">IF(ISNUMBER(kinematics!D34),kinematics!B34,MAX($D$6:$D$186))</f>
        <v>4</v>
      </c>
      <c r="N10" s="16">
        <f ca="1">IF(ISNUMBER(kinematics!D34),kinematics!F34,0)</f>
        <v>33.958593946162736</v>
      </c>
      <c r="O10" s="16">
        <f ca="1">IF(ISNUMBER(kinematics!J34),kinematics!J34,0)</f>
        <v>0.10864894992840045</v>
      </c>
      <c r="P10" s="9">
        <f ca="1">IF(ISNUMBER(kinematics!L34),kinematics!L34,0)</f>
        <v>490.19276320383722</v>
      </c>
      <c r="R10" s="9">
        <f t="shared" ca="1" si="0"/>
        <v>0.10864894992840045</v>
      </c>
      <c r="S10" s="9">
        <f t="shared" ca="1" si="1"/>
        <v>490.19276320383722</v>
      </c>
    </row>
    <row r="11" spans="1:19" x14ac:dyDescent="0.25">
      <c r="C11" s="9">
        <f ca="1">IF(ISNUMBER(kinematics!D35),kinematics!D35,MAX(kinematics!$D$30:$D$210))</f>
        <v>8.3409999999999993</v>
      </c>
      <c r="D11" s="16">
        <f ca="1">IF(ISNUMBER(kinematics!D35),kinematics!B35,0)</f>
        <v>5</v>
      </c>
      <c r="E11" s="9">
        <f ca="1">IF(ISNUMBER(kinematics!J35),kinematics!J35,0)</f>
        <v>0.13561442863371201</v>
      </c>
      <c r="I11" s="9">
        <f t="shared" ca="1" si="2"/>
        <v>8.3409999999999993</v>
      </c>
      <c r="J11" s="16">
        <f ca="1">IF(ISNUMBER(kinematics!D35),kinematics!F35,0)</f>
        <v>33.896612797413468</v>
      </c>
      <c r="K11" s="9">
        <f ca="1">IF(ISNUMBER(kinematics!L35),kinematics!L35,0)</f>
        <v>490.2547443525865</v>
      </c>
      <c r="M11" s="16">
        <f ca="1">IF(ISNUMBER(kinematics!D35),kinematics!B35,MAX($D$6:$D$186))</f>
        <v>5</v>
      </c>
      <c r="N11" s="16">
        <f ca="1">IF(ISNUMBER(kinematics!D35),kinematics!F35,0)</f>
        <v>33.896612797413468</v>
      </c>
      <c r="O11" s="16">
        <f ca="1">IF(ISNUMBER(kinematics!J35),kinematics!J35,0)</f>
        <v>0.13561442863371201</v>
      </c>
      <c r="P11" s="9">
        <f ca="1">IF(ISNUMBER(kinematics!L35),kinematics!L35,0)</f>
        <v>490.2547443525865</v>
      </c>
      <c r="R11" s="9">
        <f t="shared" ca="1" si="0"/>
        <v>0.13561442863371201</v>
      </c>
      <c r="S11" s="9">
        <f t="shared" ca="1" si="1"/>
        <v>490.2547443525865</v>
      </c>
    </row>
    <row r="12" spans="1:19" x14ac:dyDescent="0.25">
      <c r="C12" s="9">
        <f ca="1">IF(ISNUMBER(kinematics!D36),kinematics!D36,MAX(kinematics!$D$30:$D$210))</f>
        <v>10.007</v>
      </c>
      <c r="D12" s="16">
        <f ca="1">IF(ISNUMBER(kinematics!D36),kinematics!B36,0)</f>
        <v>6</v>
      </c>
      <c r="E12" s="9">
        <f ca="1">IF(ISNUMBER(kinematics!J36),kinematics!J36,0)</f>
        <v>0.1624491930374119</v>
      </c>
      <c r="I12" s="9">
        <f t="shared" ca="1" si="2"/>
        <v>10.007</v>
      </c>
      <c r="J12" s="16">
        <f ca="1">IF(ISNUMBER(kinematics!D36),kinematics!F36,0)</f>
        <v>33.821003592517918</v>
      </c>
      <c r="K12" s="9">
        <f ca="1">IF(ISNUMBER(kinematics!L36),kinematics!L36,0)</f>
        <v>490.33035355748206</v>
      </c>
      <c r="M12" s="16">
        <f ca="1">IF(ISNUMBER(kinematics!D36),kinematics!B36,MAX($D$6:$D$186))</f>
        <v>6</v>
      </c>
      <c r="N12" s="16">
        <f ca="1">IF(ISNUMBER(kinematics!D36),kinematics!F36,0)</f>
        <v>33.821003592517918</v>
      </c>
      <c r="O12" s="16">
        <f ca="1">IF(ISNUMBER(kinematics!J36),kinematics!J36,0)</f>
        <v>0.1624491930374119</v>
      </c>
      <c r="P12" s="9">
        <f ca="1">IF(ISNUMBER(kinematics!L36),kinematics!L36,0)</f>
        <v>490.33035355748206</v>
      </c>
      <c r="R12" s="9">
        <f t="shared" ca="1" si="0"/>
        <v>0.1624491930374119</v>
      </c>
      <c r="S12" s="9">
        <f t="shared" ca="1" si="1"/>
        <v>490.33035355748206</v>
      </c>
    </row>
    <row r="13" spans="1:19" x14ac:dyDescent="0.25">
      <c r="C13" s="9">
        <f ca="1">IF(ISNUMBER(kinematics!D37),kinematics!D37,MAX(kinematics!$D$30:$D$210))</f>
        <v>11.673</v>
      </c>
      <c r="D13" s="16">
        <f ca="1">IF(ISNUMBER(kinematics!D37),kinematics!B37,0)</f>
        <v>7</v>
      </c>
      <c r="E13" s="9">
        <f ca="1">IF(ISNUMBER(kinematics!J37),kinematics!J37,0)</f>
        <v>0.18912755723651883</v>
      </c>
      <c r="I13" s="9">
        <f t="shared" ca="1" si="2"/>
        <v>11.673</v>
      </c>
      <c r="J13" s="16">
        <f ca="1">IF(ISNUMBER(kinematics!D37),kinematics!F37,0)</f>
        <v>33.731853300755326</v>
      </c>
      <c r="K13" s="9">
        <f ca="1">IF(ISNUMBER(kinematics!L37),kinematics!L37,0)</f>
        <v>490.41950384924462</v>
      </c>
      <c r="M13" s="16">
        <f ca="1">IF(ISNUMBER(kinematics!D37),kinematics!B37,MAX($D$6:$D$186))</f>
        <v>7</v>
      </c>
      <c r="N13" s="16">
        <f ca="1">IF(ISNUMBER(kinematics!D37),kinematics!F37,0)</f>
        <v>33.731853300755326</v>
      </c>
      <c r="O13" s="16">
        <f ca="1">IF(ISNUMBER(kinematics!J37),kinematics!J37,0)</f>
        <v>0.18912755723651883</v>
      </c>
      <c r="P13" s="9">
        <f ca="1">IF(ISNUMBER(kinematics!L37),kinematics!L37,0)</f>
        <v>490.41950384924462</v>
      </c>
      <c r="R13" s="9">
        <f t="shared" ca="1" si="0"/>
        <v>0.18912755723651883</v>
      </c>
      <c r="S13" s="9">
        <f t="shared" ca="1" si="1"/>
        <v>490.41950384924462</v>
      </c>
    </row>
    <row r="14" spans="1:19" x14ac:dyDescent="0.25">
      <c r="C14" s="9">
        <f ca="1">IF(ISNUMBER(kinematics!D38),kinematics!D38,MAX(kinematics!$D$30:$D$210))</f>
        <v>13.337999999999999</v>
      </c>
      <c r="D14" s="16">
        <f ca="1">IF(ISNUMBER(kinematics!D38),kinematics!B38,0)</f>
        <v>8</v>
      </c>
      <c r="E14" s="9">
        <f ca="1">IF(ISNUMBER(kinematics!J38),kinematics!J38,0)</f>
        <v>0.2156240829805145</v>
      </c>
      <c r="I14" s="9">
        <f t="shared" ca="1" si="2"/>
        <v>13.337999999999999</v>
      </c>
      <c r="J14" s="16">
        <f ca="1">IF(ISNUMBER(kinematics!D38),kinematics!F38,0)</f>
        <v>33.62926438640077</v>
      </c>
      <c r="K14" s="9">
        <f ca="1">IF(ISNUMBER(kinematics!L38),kinematics!L38,0)</f>
        <v>490.52209276359918</v>
      </c>
      <c r="M14" s="16">
        <f ca="1">IF(ISNUMBER(kinematics!D38),kinematics!B38,MAX($D$6:$D$186))</f>
        <v>8</v>
      </c>
      <c r="N14" s="16">
        <f ca="1">IF(ISNUMBER(kinematics!D38),kinematics!F38,0)</f>
        <v>33.62926438640077</v>
      </c>
      <c r="O14" s="16">
        <f ca="1">IF(ISNUMBER(kinematics!J38),kinematics!J38,0)</f>
        <v>0.2156240829805145</v>
      </c>
      <c r="P14" s="9">
        <f ca="1">IF(ISNUMBER(kinematics!L38),kinematics!L38,0)</f>
        <v>490.52209276359918</v>
      </c>
      <c r="R14" s="9">
        <f t="shared" ca="1" si="0"/>
        <v>0.2156240829805145</v>
      </c>
      <c r="S14" s="9">
        <f t="shared" ca="1" si="1"/>
        <v>490.52209276359918</v>
      </c>
    </row>
    <row r="15" spans="1:19" x14ac:dyDescent="0.25">
      <c r="C15" s="9">
        <f ca="1">IF(ISNUMBER(kinematics!D39),kinematics!D39,MAX(kinematics!$D$30:$D$210))</f>
        <v>15.002000000000001</v>
      </c>
      <c r="D15" s="16">
        <f ca="1">IF(ISNUMBER(kinematics!D39),kinematics!B39,0)</f>
        <v>9</v>
      </c>
      <c r="E15" s="9">
        <f ca="1">IF(ISNUMBER(kinematics!J39),kinematics!J39,0)</f>
        <v>0.24191361962376262</v>
      </c>
      <c r="I15" s="9">
        <f t="shared" ca="1" si="2"/>
        <v>15.002000000000001</v>
      </c>
      <c r="J15" s="16">
        <f ca="1">IF(ISNUMBER(kinematics!D39),kinematics!F39,0)</f>
        <v>33.513354650814648</v>
      </c>
      <c r="K15" s="9">
        <f ca="1">IF(ISNUMBER(kinematics!L39),kinematics!L39,0)</f>
        <v>490.63800249918529</v>
      </c>
      <c r="M15" s="16">
        <f ca="1">IF(ISNUMBER(kinematics!D39),kinematics!B39,MAX($D$6:$D$186))</f>
        <v>9</v>
      </c>
      <c r="N15" s="16">
        <f ca="1">IF(ISNUMBER(kinematics!D39),kinematics!F39,0)</f>
        <v>33.513354650814648</v>
      </c>
      <c r="O15" s="16">
        <f ca="1">IF(ISNUMBER(kinematics!J39),kinematics!J39,0)</f>
        <v>0.24191361962376262</v>
      </c>
      <c r="P15" s="9">
        <f ca="1">IF(ISNUMBER(kinematics!L39),kinematics!L39,0)</f>
        <v>490.63800249918529</v>
      </c>
      <c r="R15" s="9">
        <f t="shared" ca="1" si="0"/>
        <v>0.24191361962376262</v>
      </c>
      <c r="S15" s="9">
        <f t="shared" ca="1" si="1"/>
        <v>490.63800249918529</v>
      </c>
    </row>
    <row r="16" spans="1:19" x14ac:dyDescent="0.25">
      <c r="C16" s="9">
        <f ca="1">IF(ISNUMBER(kinematics!D40),kinematics!D40,MAX(kinematics!$D$30:$D$210))</f>
        <v>16.664999999999999</v>
      </c>
      <c r="D16" s="16">
        <f ca="1">IF(ISNUMBER(kinematics!D40),kinematics!B40,0)</f>
        <v>10</v>
      </c>
      <c r="E16" s="9">
        <f ca="1">IF(ISNUMBER(kinematics!J40),kinematics!J40,0)</f>
        <v>0.26797134347567414</v>
      </c>
      <c r="I16" s="9">
        <f t="shared" ca="1" si="2"/>
        <v>16.664999999999999</v>
      </c>
      <c r="J16" s="16">
        <f ca="1">IF(ISNUMBER(kinematics!D40),kinematics!F40,0)</f>
        <v>33.384257050915217</v>
      </c>
      <c r="K16" s="9">
        <f ca="1">IF(ISNUMBER(kinematics!L40),kinematics!L40,0)</f>
        <v>490.76710009908476</v>
      </c>
      <c r="M16" s="16">
        <f ca="1">IF(ISNUMBER(kinematics!D40),kinematics!B40,MAX($D$6:$D$186))</f>
        <v>10</v>
      </c>
      <c r="N16" s="16">
        <f ca="1">IF(ISNUMBER(kinematics!D40),kinematics!F40,0)</f>
        <v>33.384257050915217</v>
      </c>
      <c r="O16" s="16">
        <f ca="1">IF(ISNUMBER(kinematics!J40),kinematics!J40,0)</f>
        <v>0.26797134347567414</v>
      </c>
      <c r="P16" s="9">
        <f ca="1">IF(ISNUMBER(kinematics!L40),kinematics!L40,0)</f>
        <v>490.76710009908476</v>
      </c>
      <c r="R16" s="9">
        <f t="shared" ca="1" si="0"/>
        <v>0.26797134347567414</v>
      </c>
      <c r="S16" s="9">
        <f t="shared" ca="1" si="1"/>
        <v>490.76710009908476</v>
      </c>
    </row>
    <row r="17" spans="3:19" x14ac:dyDescent="0.25">
      <c r="C17" s="9">
        <f ca="1">IF(ISNUMBER(kinematics!D41),kinematics!D41,MAX(kinematics!$D$30:$D$210))</f>
        <v>18.327000000000002</v>
      </c>
      <c r="D17" s="16">
        <f ca="1">IF(ISNUMBER(kinematics!D41),kinematics!B41,0)</f>
        <v>11</v>
      </c>
      <c r="E17" s="9">
        <f ca="1">IF(ISNUMBER(kinematics!J41),kinematics!J41,0)</f>
        <v>0.29377279646847609</v>
      </c>
      <c r="I17" s="9">
        <f t="shared" ca="1" si="2"/>
        <v>18.327000000000002</v>
      </c>
      <c r="J17" s="16">
        <f ca="1">IF(ISNUMBER(kinematics!D41),kinematics!F41,0)</f>
        <v>33.242119494324989</v>
      </c>
      <c r="K17" s="9">
        <f ca="1">IF(ISNUMBER(kinematics!L41),kinematics!L41,0)</f>
        <v>490.90923765567499</v>
      </c>
      <c r="M17" s="16">
        <f ca="1">IF(ISNUMBER(kinematics!D41),kinematics!B41,MAX($D$6:$D$186))</f>
        <v>11</v>
      </c>
      <c r="N17" s="16">
        <f ca="1">IF(ISNUMBER(kinematics!D41),kinematics!F41,0)</f>
        <v>33.242119494324989</v>
      </c>
      <c r="O17" s="16">
        <f ca="1">IF(ISNUMBER(kinematics!J41),kinematics!J41,0)</f>
        <v>0.29377279646847609</v>
      </c>
      <c r="P17" s="9">
        <f ca="1">IF(ISNUMBER(kinematics!L41),kinematics!L41,0)</f>
        <v>490.90923765567499</v>
      </c>
      <c r="R17" s="9">
        <f t="shared" ca="1" si="0"/>
        <v>0.29377279646847609</v>
      </c>
      <c r="S17" s="9">
        <f t="shared" ca="1" si="1"/>
        <v>490.90923765567499</v>
      </c>
    </row>
    <row r="18" spans="3:19" x14ac:dyDescent="0.25">
      <c r="C18" s="9">
        <f ca="1">IF(ISNUMBER(kinematics!D42),kinematics!D42,MAX(kinematics!$D$30:$D$210))</f>
        <v>19.986999999999998</v>
      </c>
      <c r="D18" s="16">
        <f ca="1">IF(ISNUMBER(kinematics!D42),kinematics!B42,0)</f>
        <v>12</v>
      </c>
      <c r="E18" s="9">
        <f ca="1">IF(ISNUMBER(kinematics!J42),kinematics!J42,0)</f>
        <v>0.31929392406469798</v>
      </c>
      <c r="I18" s="9">
        <f t="shared" ca="1" si="2"/>
        <v>19.986999999999998</v>
      </c>
      <c r="J18" s="16">
        <f ca="1">IF(ISNUMBER(kinematics!D42),kinematics!F42,0)</f>
        <v>33.087104611513041</v>
      </c>
      <c r="K18" s="9">
        <f ca="1">IF(ISNUMBER(kinematics!L42),kinematics!L42,0)</f>
        <v>491.06425253848693</v>
      </c>
      <c r="M18" s="16">
        <f ca="1">IF(ISNUMBER(kinematics!D42),kinematics!B42,MAX($D$6:$D$186))</f>
        <v>12</v>
      </c>
      <c r="N18" s="16">
        <f ca="1">IF(ISNUMBER(kinematics!D42),kinematics!F42,0)</f>
        <v>33.087104611513041</v>
      </c>
      <c r="O18" s="16">
        <f ca="1">IF(ISNUMBER(kinematics!J42),kinematics!J42,0)</f>
        <v>0.31929392406469798</v>
      </c>
      <c r="P18" s="9">
        <f ca="1">IF(ISNUMBER(kinematics!L42),kinematics!L42,0)</f>
        <v>491.06425253848693</v>
      </c>
      <c r="R18" s="9">
        <f t="shared" ca="1" si="0"/>
        <v>0.31929392406469798</v>
      </c>
      <c r="S18" s="9">
        <f t="shared" ca="1" si="1"/>
        <v>491.06425253848693</v>
      </c>
    </row>
    <row r="19" spans="3:19" x14ac:dyDescent="0.25">
      <c r="C19" s="9">
        <f ca="1">IF(ISNUMBER(kinematics!D43),kinematics!D43,MAX(kinematics!$D$30:$D$210))</f>
        <v>21.645</v>
      </c>
      <c r="D19" s="16">
        <f ca="1">IF(ISNUMBER(kinematics!D43),kinematics!B43,0)</f>
        <v>13</v>
      </c>
      <c r="E19" s="9">
        <f ca="1">IF(ISNUMBER(kinematics!J43),kinematics!J43,0)</f>
        <v>0.34451111232899129</v>
      </c>
      <c r="I19" s="9">
        <f t="shared" ca="1" si="2"/>
        <v>21.645</v>
      </c>
      <c r="J19" s="16">
        <f ca="1">IF(ISNUMBER(kinematics!D43),kinematics!F43,0)</f>
        <v>32.919389505290361</v>
      </c>
      <c r="K19" s="9">
        <f ca="1">IF(ISNUMBER(kinematics!L43),kinematics!L43,0)</f>
        <v>491.23196764470958</v>
      </c>
      <c r="M19" s="16">
        <f ca="1">IF(ISNUMBER(kinematics!D43),kinematics!B43,MAX($D$6:$D$186))</f>
        <v>13</v>
      </c>
      <c r="N19" s="16">
        <f ca="1">IF(ISNUMBER(kinematics!D43),kinematics!F43,0)</f>
        <v>32.919389505290361</v>
      </c>
      <c r="O19" s="16">
        <f ca="1">IF(ISNUMBER(kinematics!J43),kinematics!J43,0)</f>
        <v>0.34451111232899129</v>
      </c>
      <c r="P19" s="9">
        <f ca="1">IF(ISNUMBER(kinematics!L43),kinematics!L43,0)</f>
        <v>491.23196764470958</v>
      </c>
      <c r="R19" s="9">
        <f t="shared" ca="1" si="0"/>
        <v>0.34451111232899129</v>
      </c>
      <c r="S19" s="9">
        <f t="shared" ca="1" si="1"/>
        <v>491.23196764470958</v>
      </c>
    </row>
    <row r="20" spans="3:19" x14ac:dyDescent="0.25">
      <c r="C20" s="9">
        <f ca="1">IF(ISNUMBER(kinematics!D44),kinematics!D44,MAX(kinematics!$D$30:$D$210))</f>
        <v>23.302</v>
      </c>
      <c r="D20" s="16">
        <f ca="1">IF(ISNUMBER(kinematics!D44),kinematics!B44,0)</f>
        <v>14</v>
      </c>
      <c r="E20" s="9">
        <f ca="1">IF(ISNUMBER(kinematics!J44),kinematics!J44,0)</f>
        <v>0.36940122409161463</v>
      </c>
      <c r="I20" s="9">
        <f t="shared" ca="1" si="2"/>
        <v>23.302</v>
      </c>
      <c r="J20" s="16">
        <f ca="1">IF(ISNUMBER(kinematics!D44),kinematics!F44,0)</f>
        <v>32.73916547805046</v>
      </c>
      <c r="K20" s="9">
        <f ca="1">IF(ISNUMBER(kinematics!L44),kinematics!L44,0)</f>
        <v>491.41219167194953</v>
      </c>
      <c r="M20" s="16">
        <f ca="1">IF(ISNUMBER(kinematics!D44),kinematics!B44,MAX($D$6:$D$186))</f>
        <v>14</v>
      </c>
      <c r="N20" s="16">
        <f ca="1">IF(ISNUMBER(kinematics!D44),kinematics!F44,0)</f>
        <v>32.73916547805046</v>
      </c>
      <c r="O20" s="16">
        <f ca="1">IF(ISNUMBER(kinematics!J44),kinematics!J44,0)</f>
        <v>0.36940122409161463</v>
      </c>
      <c r="P20" s="9">
        <f ca="1">IF(ISNUMBER(kinematics!L44),kinematics!L44,0)</f>
        <v>491.41219167194953</v>
      </c>
      <c r="R20" s="9">
        <f t="shared" ca="1" si="0"/>
        <v>0.36940122409161463</v>
      </c>
      <c r="S20" s="9">
        <f t="shared" ca="1" si="1"/>
        <v>491.41219167194953</v>
      </c>
    </row>
    <row r="21" spans="3:19" x14ac:dyDescent="0.25">
      <c r="C21" s="9">
        <f ca="1">IF(ISNUMBER(kinematics!D45),kinematics!D45,MAX(kinematics!$D$30:$D$210))</f>
        <v>24.957999999999998</v>
      </c>
      <c r="D21" s="16">
        <f ca="1">IF(ISNUMBER(kinematics!D45),kinematics!B45,0)</f>
        <v>15</v>
      </c>
      <c r="E21" s="9">
        <f ca="1">IF(ISNUMBER(kinematics!J45),kinematics!J45,0)</f>
        <v>0.39394163413384869</v>
      </c>
      <c r="I21" s="9">
        <f t="shared" ca="1" si="2"/>
        <v>24.957999999999998</v>
      </c>
      <c r="J21" s="16">
        <f ca="1">IF(ISNUMBER(kinematics!D45),kinematics!F45,0)</f>
        <v>32.54663773718282</v>
      </c>
      <c r="K21" s="9">
        <f ca="1">IF(ISNUMBER(kinematics!L45),kinematics!L45,0)</f>
        <v>491.60471941281713</v>
      </c>
      <c r="M21" s="16">
        <f ca="1">IF(ISNUMBER(kinematics!D45),kinematics!B45,MAX($D$6:$D$186))</f>
        <v>15</v>
      </c>
      <c r="N21" s="16">
        <f ca="1">IF(ISNUMBER(kinematics!D45),kinematics!F45,0)</f>
        <v>32.54663773718282</v>
      </c>
      <c r="O21" s="16">
        <f ca="1">IF(ISNUMBER(kinematics!J45),kinematics!J45,0)</f>
        <v>0.39394163413384869</v>
      </c>
      <c r="P21" s="9">
        <f ca="1">IF(ISNUMBER(kinematics!L45),kinematics!L45,0)</f>
        <v>491.60471941281713</v>
      </c>
      <c r="R21" s="9">
        <f t="shared" ca="1" si="0"/>
        <v>0.39394163413384869</v>
      </c>
      <c r="S21" s="9">
        <f t="shared" ca="1" si="1"/>
        <v>491.60471941281713</v>
      </c>
    </row>
    <row r="22" spans="3:19" x14ac:dyDescent="0.25">
      <c r="C22" s="9">
        <f ca="1">IF(ISNUMBER(kinematics!D46),kinematics!D46,MAX(kinematics!$D$30:$D$210))</f>
        <v>26.611000000000001</v>
      </c>
      <c r="D22" s="16">
        <f ca="1">IF(ISNUMBER(kinematics!D46),kinematics!B46,0)</f>
        <v>16</v>
      </c>
      <c r="E22" s="9">
        <f ca="1">IF(ISNUMBER(kinematics!J46),kinematics!J46,0)</f>
        <v>0.4181102633286492</v>
      </c>
      <c r="I22" s="9">
        <f t="shared" ca="1" si="2"/>
        <v>26.611000000000001</v>
      </c>
      <c r="J22" s="16">
        <f ca="1">IF(ISNUMBER(kinematics!D46),kinematics!F46,0)</f>
        <v>32.342025079110982</v>
      </c>
      <c r="K22" s="9">
        <f ca="1">IF(ISNUMBER(kinematics!L46),kinematics!L46,0)</f>
        <v>491.80933207088901</v>
      </c>
      <c r="M22" s="16">
        <f ca="1">IF(ISNUMBER(kinematics!D46),kinematics!B46,MAX($D$6:$D$186))</f>
        <v>16</v>
      </c>
      <c r="N22" s="16">
        <f ca="1">IF(ISNUMBER(kinematics!D46),kinematics!F46,0)</f>
        <v>32.342025079110982</v>
      </c>
      <c r="O22" s="16">
        <f ca="1">IF(ISNUMBER(kinematics!J46),kinematics!J46,0)</f>
        <v>0.4181102633286492</v>
      </c>
      <c r="P22" s="9">
        <f ca="1">IF(ISNUMBER(kinematics!L46),kinematics!L46,0)</f>
        <v>491.80933207088901</v>
      </c>
      <c r="R22" s="9">
        <f t="shared" ca="1" si="0"/>
        <v>0.4181102633286492</v>
      </c>
      <c r="S22" s="9">
        <f t="shared" ca="1" si="1"/>
        <v>491.80933207088901</v>
      </c>
    </row>
    <row r="23" spans="3:19" x14ac:dyDescent="0.25">
      <c r="C23" s="9">
        <f ca="1">IF(ISNUMBER(kinematics!D47),kinematics!D47,MAX(kinematics!$D$30:$D$210))</f>
        <v>28.262</v>
      </c>
      <c r="D23" s="16">
        <f ca="1">IF(ISNUMBER(kinematics!D47),kinematics!B47,0)</f>
        <v>17</v>
      </c>
      <c r="E23" s="9">
        <f ca="1">IF(ISNUMBER(kinematics!J47),kinematics!J47,0)</f>
        <v>0.441885611673145</v>
      </c>
      <c r="I23" s="9">
        <f t="shared" ca="1" si="2"/>
        <v>28.262</v>
      </c>
      <c r="J23" s="16">
        <f ca="1">IF(ISNUMBER(kinematics!D47),kinematics!F47,0)</f>
        <v>32.125559552446624</v>
      </c>
      <c r="K23" s="9">
        <f ca="1">IF(ISNUMBER(kinematics!L47),kinematics!L47,0)</f>
        <v>492.02579759755332</v>
      </c>
      <c r="M23" s="16">
        <f ca="1">IF(ISNUMBER(kinematics!D47),kinematics!B47,MAX($D$6:$D$186))</f>
        <v>17</v>
      </c>
      <c r="N23" s="16">
        <f ca="1">IF(ISNUMBER(kinematics!D47),kinematics!F47,0)</f>
        <v>32.125559552446624</v>
      </c>
      <c r="O23" s="16">
        <f ca="1">IF(ISNUMBER(kinematics!J47),kinematics!J47,0)</f>
        <v>0.441885611673145</v>
      </c>
      <c r="P23" s="9">
        <f ca="1">IF(ISNUMBER(kinematics!L47),kinematics!L47,0)</f>
        <v>492.02579759755332</v>
      </c>
      <c r="R23" s="9">
        <f t="shared" ca="1" si="0"/>
        <v>0.441885611673145</v>
      </c>
      <c r="S23" s="9">
        <f t="shared" ca="1" si="1"/>
        <v>492.02579759755332</v>
      </c>
    </row>
    <row r="24" spans="3:19" x14ac:dyDescent="0.25">
      <c r="C24" s="9">
        <f ca="1">IF(ISNUMBER(kinematics!D48),kinematics!D48,MAX(kinematics!$D$30:$D$210))</f>
        <v>29.911000000000001</v>
      </c>
      <c r="D24" s="16">
        <f ca="1">IF(ISNUMBER(kinematics!D48),kinematics!B48,0)</f>
        <v>18</v>
      </c>
      <c r="E24" s="9">
        <f ca="1">IF(ISNUMBER(kinematics!J48),kinematics!J48,0)</f>
        <v>0.4652467901529303</v>
      </c>
      <c r="I24" s="9">
        <f t="shared" ca="1" si="2"/>
        <v>29.911000000000001</v>
      </c>
      <c r="J24" s="16">
        <f ca="1">IF(ISNUMBER(kinematics!D48),kinematics!F48,0)</f>
        <v>31.897486100774533</v>
      </c>
      <c r="K24" s="9">
        <f ca="1">IF(ISNUMBER(kinematics!L48),kinematics!L48,0)</f>
        <v>492.25387104922544</v>
      </c>
      <c r="M24" s="16">
        <f ca="1">IF(ISNUMBER(kinematics!D48),kinematics!B48,MAX($D$6:$D$186))</f>
        <v>18</v>
      </c>
      <c r="N24" s="16">
        <f ca="1">IF(ISNUMBER(kinematics!D48),kinematics!F48,0)</f>
        <v>31.897486100774533</v>
      </c>
      <c r="O24" s="16">
        <f ca="1">IF(ISNUMBER(kinematics!J48),kinematics!J48,0)</f>
        <v>0.4652467901529303</v>
      </c>
      <c r="P24" s="9">
        <f ca="1">IF(ISNUMBER(kinematics!L48),kinematics!L48,0)</f>
        <v>492.25387104922544</v>
      </c>
      <c r="R24" s="9">
        <f t="shared" ca="1" si="0"/>
        <v>0.4652467901529303</v>
      </c>
      <c r="S24" s="9">
        <f t="shared" ca="1" si="1"/>
        <v>492.25387104922544</v>
      </c>
    </row>
    <row r="25" spans="3:19" x14ac:dyDescent="0.25">
      <c r="C25" s="9">
        <f ca="1">IF(ISNUMBER(kinematics!D49),kinematics!D49,MAX(kinematics!$D$30:$D$210))</f>
        <v>31.556999999999999</v>
      </c>
      <c r="D25" s="16">
        <f ca="1">IF(ISNUMBER(kinematics!D49),kinematics!B49,0)</f>
        <v>19</v>
      </c>
      <c r="E25" s="9">
        <f ca="1">IF(ISNUMBER(kinematics!J49),kinematics!J49,0)</f>
        <v>0.48817355138160839</v>
      </c>
      <c r="I25" s="9">
        <f t="shared" ca="1" si="2"/>
        <v>31.556999999999999</v>
      </c>
      <c r="J25" s="16">
        <f ca="1">IF(ISNUMBER(kinematics!D49),kinematics!F49,0)</f>
        <v>31.658062185613112</v>
      </c>
      <c r="K25" s="9">
        <f ca="1">IF(ISNUMBER(kinematics!L49),kinematics!L49,0)</f>
        <v>492.49329496438685</v>
      </c>
      <c r="M25" s="16">
        <f ca="1">IF(ISNUMBER(kinematics!D49),kinematics!B49,MAX($D$6:$D$186))</f>
        <v>19</v>
      </c>
      <c r="N25" s="16">
        <f ca="1">IF(ISNUMBER(kinematics!D49),kinematics!F49,0)</f>
        <v>31.658062185613112</v>
      </c>
      <c r="O25" s="16">
        <f ca="1">IF(ISNUMBER(kinematics!J49),kinematics!J49,0)</f>
        <v>0.48817355138160839</v>
      </c>
      <c r="P25" s="9">
        <f ca="1">IF(ISNUMBER(kinematics!L49),kinematics!L49,0)</f>
        <v>492.49329496438685</v>
      </c>
      <c r="R25" s="9">
        <f t="shared" ca="1" si="0"/>
        <v>0.48817355138160839</v>
      </c>
      <c r="S25" s="9">
        <f t="shared" ca="1" si="1"/>
        <v>492.49329496438685</v>
      </c>
    </row>
    <row r="26" spans="3:19" x14ac:dyDescent="0.25">
      <c r="C26" s="9">
        <f ca="1">IF(ISNUMBER(kinematics!D50),kinematics!D50,MAX(kinematics!$D$30:$D$210))</f>
        <v>33.201000000000001</v>
      </c>
      <c r="D26" s="16">
        <f ca="1">IF(ISNUMBER(kinematics!D50),kinematics!B50,0)</f>
        <v>20</v>
      </c>
      <c r="E26" s="9">
        <f ca="1">IF(ISNUMBER(kinematics!J50),kinematics!J50,0)</f>
        <v>0.51064631896260293</v>
      </c>
      <c r="I26" s="9">
        <f t="shared" ca="1" si="2"/>
        <v>33.201000000000001</v>
      </c>
      <c r="J26" s="16">
        <f ca="1">IF(ISNUMBER(kinematics!D50),kinematics!F50,0)</f>
        <v>31.407557390121191</v>
      </c>
      <c r="K26" s="9">
        <f ca="1">IF(ISNUMBER(kinematics!L50),kinematics!L50,0)</f>
        <v>492.74379975987875</v>
      </c>
      <c r="M26" s="16">
        <f ca="1">IF(ISNUMBER(kinematics!D50),kinematics!B50,MAX($D$6:$D$186))</f>
        <v>20</v>
      </c>
      <c r="N26" s="16">
        <f ca="1">IF(ISNUMBER(kinematics!D50),kinematics!F50,0)</f>
        <v>31.407557390121191</v>
      </c>
      <c r="O26" s="16">
        <f ca="1">IF(ISNUMBER(kinematics!J50),kinematics!J50,0)</f>
        <v>0.51064631896260293</v>
      </c>
      <c r="P26" s="9">
        <f ca="1">IF(ISNUMBER(kinematics!L50),kinematics!L50,0)</f>
        <v>492.74379975987875</v>
      </c>
      <c r="R26" s="9">
        <f t="shared" ca="1" si="0"/>
        <v>0.51064631896260293</v>
      </c>
      <c r="S26" s="9">
        <f t="shared" ca="1" si="1"/>
        <v>492.74379975987875</v>
      </c>
    </row>
    <row r="27" spans="3:19" x14ac:dyDescent="0.25">
      <c r="C27" s="9">
        <f ca="1">IF(ISNUMBER(kinematics!D51),kinematics!D51,MAX(kinematics!$D$30:$D$210))</f>
        <v>34.841999999999999</v>
      </c>
      <c r="D27" s="16">
        <f ca="1">IF(ISNUMBER(kinematics!D51),kinematics!B51,0)</f>
        <v>21</v>
      </c>
      <c r="E27" s="9">
        <f ca="1">IF(ISNUMBER(kinematics!J51),kinematics!J51,0)</f>
        <v>0.53264621552395319</v>
      </c>
      <c r="I27" s="9">
        <f t="shared" ca="1" si="2"/>
        <v>34.841999999999999</v>
      </c>
      <c r="J27" s="16">
        <f ca="1">IF(ISNUMBER(kinematics!D51),kinematics!F51,0)</f>
        <v>31.14625300415177</v>
      </c>
      <c r="K27" s="9">
        <f ca="1">IF(ISNUMBER(kinematics!L51),kinematics!L51,0)</f>
        <v>493.00510414584818</v>
      </c>
      <c r="M27" s="16">
        <f ca="1">IF(ISNUMBER(kinematics!D51),kinematics!B51,MAX($D$6:$D$186))</f>
        <v>21</v>
      </c>
      <c r="N27" s="16">
        <f ca="1">IF(ISNUMBER(kinematics!D51),kinematics!F51,0)</f>
        <v>31.14625300415177</v>
      </c>
      <c r="O27" s="16">
        <f ca="1">IF(ISNUMBER(kinematics!J51),kinematics!J51,0)</f>
        <v>0.53264621552395319</v>
      </c>
      <c r="P27" s="9">
        <f ca="1">IF(ISNUMBER(kinematics!L51),kinematics!L51,0)</f>
        <v>493.00510414584818</v>
      </c>
      <c r="R27" s="9">
        <f t="shared" ca="1" si="0"/>
        <v>0.53264621552395319</v>
      </c>
      <c r="S27" s="9">
        <f t="shared" ca="1" si="1"/>
        <v>493.00510414584818</v>
      </c>
    </row>
    <row r="28" spans="3:19" x14ac:dyDescent="0.25">
      <c r="C28" s="9">
        <f ca="1">IF(ISNUMBER(kinematics!D52),kinematics!D52,MAX(kinematics!$D$30:$D$210))</f>
        <v>36.481000000000002</v>
      </c>
      <c r="D28" s="16">
        <f ca="1">IF(ISNUMBER(kinematics!D52),kinematics!B52,0)</f>
        <v>22</v>
      </c>
      <c r="E28" s="9">
        <f ca="1">IF(ISNUMBER(kinematics!J52),kinematics!J52,0)</f>
        <v>0.55415508938039726</v>
      </c>
      <c r="I28" s="9">
        <f t="shared" ca="1" si="2"/>
        <v>36.481000000000002</v>
      </c>
      <c r="J28" s="16">
        <f ca="1">IF(ISNUMBER(kinematics!D52),kinematics!F52,0)</f>
        <v>30.874441591267438</v>
      </c>
      <c r="K28" s="9">
        <f ca="1">IF(ISNUMBER(kinematics!L52),kinematics!L52,0)</f>
        <v>493.27691555873253</v>
      </c>
      <c r="M28" s="16">
        <f ca="1">IF(ISNUMBER(kinematics!D52),kinematics!B52,MAX($D$6:$D$186))</f>
        <v>22</v>
      </c>
      <c r="N28" s="16">
        <f ca="1">IF(ISNUMBER(kinematics!D52),kinematics!F52,0)</f>
        <v>30.874441591267438</v>
      </c>
      <c r="O28" s="16">
        <f ca="1">IF(ISNUMBER(kinematics!J52),kinematics!J52,0)</f>
        <v>0.55415508938039726</v>
      </c>
      <c r="P28" s="9">
        <f ca="1">IF(ISNUMBER(kinematics!L52),kinematics!L52,0)</f>
        <v>493.27691555873253</v>
      </c>
      <c r="R28" s="9">
        <f t="shared" ca="1" si="0"/>
        <v>0.55415508938039726</v>
      </c>
      <c r="S28" s="9">
        <f t="shared" ca="1" si="1"/>
        <v>493.27691555873253</v>
      </c>
    </row>
    <row r="29" spans="3:19" x14ac:dyDescent="0.25">
      <c r="C29" s="9">
        <f ca="1">IF(ISNUMBER(kinematics!D53),kinematics!D53,MAX(kinematics!$D$30:$D$210))</f>
        <v>38.116999999999997</v>
      </c>
      <c r="D29" s="16">
        <f ca="1">IF(ISNUMBER(kinematics!D53),kinematics!B53,0)</f>
        <v>23</v>
      </c>
      <c r="E29" s="9">
        <f ca="1">IF(ISNUMBER(kinematics!J53),kinematics!J53,0)</f>
        <v>0.57515553978087453</v>
      </c>
      <c r="I29" s="9">
        <f t="shared" ca="1" si="2"/>
        <v>38.116999999999997</v>
      </c>
      <c r="J29" s="16">
        <f ca="1">IF(ISNUMBER(kinematics!D53),kinematics!F53,0)</f>
        <v>30.592426538368933</v>
      </c>
      <c r="K29" s="9">
        <f ca="1">IF(ISNUMBER(kinematics!L53),kinematics!L53,0)</f>
        <v>493.55893061163101</v>
      </c>
      <c r="M29" s="16">
        <f ca="1">IF(ISNUMBER(kinematics!D53),kinematics!B53,MAX($D$6:$D$186))</f>
        <v>23</v>
      </c>
      <c r="N29" s="16">
        <f ca="1">IF(ISNUMBER(kinematics!D53),kinematics!F53,0)</f>
        <v>30.592426538368933</v>
      </c>
      <c r="O29" s="16">
        <f ca="1">IF(ISNUMBER(kinematics!J53),kinematics!J53,0)</f>
        <v>0.57515553978087453</v>
      </c>
      <c r="P29" s="9">
        <f ca="1">IF(ISNUMBER(kinematics!L53),kinematics!L53,0)</f>
        <v>493.55893061163101</v>
      </c>
      <c r="R29" s="9">
        <f t="shared" ca="1" si="0"/>
        <v>0.57515553978087453</v>
      </c>
      <c r="S29" s="9">
        <f t="shared" ca="1" si="1"/>
        <v>493.55893061163101</v>
      </c>
    </row>
    <row r="30" spans="3:19" x14ac:dyDescent="0.25">
      <c r="C30" s="9">
        <f ca="1">IF(ISNUMBER(kinematics!D54),kinematics!D54,MAX(kinematics!$D$30:$D$210))</f>
        <v>39.749000000000002</v>
      </c>
      <c r="D30" s="16">
        <f ca="1">IF(ISNUMBER(kinematics!D54),kinematics!B54,0)</f>
        <v>24</v>
      </c>
      <c r="E30" s="9">
        <f ca="1">IF(ISNUMBER(kinematics!J54),kinematics!J54,0)</f>
        <v>0.59563094070316802</v>
      </c>
      <c r="I30" s="9">
        <f t="shared" ca="1" si="2"/>
        <v>39.749000000000002</v>
      </c>
      <c r="J30" s="16">
        <f ca="1">IF(ISNUMBER(kinematics!D54),kinematics!F54,0)</f>
        <v>30.300521588596762</v>
      </c>
      <c r="K30" s="9">
        <f ca="1">IF(ISNUMBER(kinematics!L54),kinematics!L54,0)</f>
        <v>493.85083556140319</v>
      </c>
      <c r="M30" s="16">
        <f ca="1">IF(ISNUMBER(kinematics!D54),kinematics!B54,MAX($D$6:$D$186))</f>
        <v>24</v>
      </c>
      <c r="N30" s="16">
        <f ca="1">IF(ISNUMBER(kinematics!D54),kinematics!F54,0)</f>
        <v>30.300521588596762</v>
      </c>
      <c r="O30" s="16">
        <f ca="1">IF(ISNUMBER(kinematics!J54),kinematics!J54,0)</f>
        <v>0.59563094070316802</v>
      </c>
      <c r="P30" s="9">
        <f ca="1">IF(ISNUMBER(kinematics!L54),kinematics!L54,0)</f>
        <v>493.85083556140319</v>
      </c>
      <c r="R30" s="9">
        <f t="shared" ca="1" si="0"/>
        <v>0.59563094070316802</v>
      </c>
      <c r="S30" s="9">
        <f t="shared" ca="1" si="1"/>
        <v>493.85083556140319</v>
      </c>
    </row>
    <row r="31" spans="3:19" x14ac:dyDescent="0.25">
      <c r="C31" s="9">
        <f ca="1">IF(ISNUMBER(kinematics!D55),kinematics!D55,MAX(kinematics!$D$30:$D$210))</f>
        <v>41.378</v>
      </c>
      <c r="D31" s="16">
        <f ca="1">IF(ISNUMBER(kinematics!D55),kinematics!B55,0)</f>
        <v>25</v>
      </c>
      <c r="E31" s="9">
        <f ca="1">IF(ISNUMBER(kinematics!J55),kinematics!J55,0)</f>
        <v>0.61556546316117444</v>
      </c>
      <c r="I31" s="9">
        <f t="shared" ca="1" si="2"/>
        <v>41.378</v>
      </c>
      <c r="J31" s="16">
        <f ca="1">IF(ISNUMBER(kinematics!D55),kinematics!F55,0)</f>
        <v>29.999050358196929</v>
      </c>
      <c r="K31" s="9">
        <f ca="1">IF(ISNUMBER(kinematics!L55),kinematics!L55,0)</f>
        <v>494.15230679180303</v>
      </c>
      <c r="M31" s="16">
        <f ca="1">IF(ISNUMBER(kinematics!D55),kinematics!B55,MAX($D$6:$D$186))</f>
        <v>25</v>
      </c>
      <c r="N31" s="16">
        <f ca="1">IF(ISNUMBER(kinematics!D55),kinematics!F55,0)</f>
        <v>29.999050358196929</v>
      </c>
      <c r="O31" s="16">
        <f ca="1">IF(ISNUMBER(kinematics!J55),kinematics!J55,0)</f>
        <v>0.61556546316117444</v>
      </c>
      <c r="P31" s="9">
        <f ca="1">IF(ISNUMBER(kinematics!L55),kinematics!L55,0)</f>
        <v>494.15230679180303</v>
      </c>
      <c r="R31" s="9">
        <f t="shared" ca="1" si="0"/>
        <v>0.61556546316117444</v>
      </c>
      <c r="S31" s="9">
        <f t="shared" ca="1" si="1"/>
        <v>494.15230679180303</v>
      </c>
    </row>
    <row r="32" spans="3:19" x14ac:dyDescent="0.25">
      <c r="C32" s="9">
        <f ca="1">IF(ISNUMBER(kinematics!D56),kinematics!D56,MAX(kinematics!$D$30:$D$210))</f>
        <v>43.003999999999998</v>
      </c>
      <c r="D32" s="16">
        <f ca="1">IF(ISNUMBER(kinematics!D56),kinematics!B56,0)</f>
        <v>26</v>
      </c>
      <c r="E32" s="9">
        <f ca="1">IF(ISNUMBER(kinematics!J56),kinematics!J56,0)</f>
        <v>0.63494409599382085</v>
      </c>
      <c r="I32" s="9">
        <f t="shared" ca="1" si="2"/>
        <v>43.003999999999998</v>
      </c>
      <c r="J32" s="16">
        <f ca="1">IF(ISNUMBER(kinematics!D56),kinematics!F56,0)</f>
        <v>29.688345838051763</v>
      </c>
      <c r="K32" s="9">
        <f ca="1">IF(ISNUMBER(kinematics!L56),kinematics!L56,0)</f>
        <v>494.46301131194821</v>
      </c>
      <c r="M32" s="16">
        <f ca="1">IF(ISNUMBER(kinematics!D56),kinematics!B56,MAX($D$6:$D$186))</f>
        <v>26</v>
      </c>
      <c r="N32" s="16">
        <f ca="1">IF(ISNUMBER(kinematics!D56),kinematics!F56,0)</f>
        <v>29.688345838051763</v>
      </c>
      <c r="O32" s="16">
        <f ca="1">IF(ISNUMBER(kinematics!J56),kinematics!J56,0)</f>
        <v>0.63494409599382085</v>
      </c>
      <c r="P32" s="9">
        <f ca="1">IF(ISNUMBER(kinematics!L56),kinematics!L56,0)</f>
        <v>494.46301131194821</v>
      </c>
      <c r="R32" s="9">
        <f t="shared" ca="1" si="0"/>
        <v>0.63494409599382085</v>
      </c>
      <c r="S32" s="9">
        <f t="shared" ca="1" si="1"/>
        <v>494.46301131194821</v>
      </c>
    </row>
    <row r="33" spans="3:19" x14ac:dyDescent="0.25">
      <c r="C33" s="9">
        <f ca="1">IF(ISNUMBER(kinematics!D57),kinematics!D57,MAX(kinematics!$D$30:$D$210))</f>
        <v>44.627000000000002</v>
      </c>
      <c r="D33" s="16">
        <f ca="1">IF(ISNUMBER(kinematics!D57),kinematics!B57,0)</f>
        <v>27</v>
      </c>
      <c r="E33" s="9">
        <f ca="1">IF(ISNUMBER(kinematics!J57),kinematics!J57,0)</f>
        <v>0.65375266510830432</v>
      </c>
      <c r="I33" s="9">
        <f t="shared" ca="1" si="2"/>
        <v>44.627000000000002</v>
      </c>
      <c r="J33" s="16">
        <f ca="1">IF(ISNUMBER(kinematics!D57),kinematics!F57,0)</f>
        <v>29.368749880604682</v>
      </c>
      <c r="K33" s="9">
        <f ca="1">IF(ISNUMBER(kinematics!L57),kinematics!L57,0)</f>
        <v>494.78260726939527</v>
      </c>
      <c r="M33" s="16">
        <f ca="1">IF(ISNUMBER(kinematics!D57),kinematics!B57,MAX($D$6:$D$186))</f>
        <v>27</v>
      </c>
      <c r="N33" s="16">
        <f ca="1">IF(ISNUMBER(kinematics!D57),kinematics!F57,0)</f>
        <v>29.368749880604682</v>
      </c>
      <c r="O33" s="16">
        <f ca="1">IF(ISNUMBER(kinematics!J57),kinematics!J57,0)</f>
        <v>0.65375266510830432</v>
      </c>
      <c r="P33" s="9">
        <f ca="1">IF(ISNUMBER(kinematics!L57),kinematics!L57,0)</f>
        <v>494.78260726939527</v>
      </c>
      <c r="R33" s="9">
        <f t="shared" ca="1" si="0"/>
        <v>0.65375266510830432</v>
      </c>
      <c r="S33" s="9">
        <f t="shared" ca="1" si="1"/>
        <v>494.78260726939527</v>
      </c>
    </row>
    <row r="34" spans="3:19" x14ac:dyDescent="0.25">
      <c r="C34" s="9">
        <f ca="1">IF(ISNUMBER(kinematics!D58),kinematics!D58,MAX(kinematics!$D$30:$D$210))</f>
        <v>46.244999999999997</v>
      </c>
      <c r="D34" s="16">
        <f ca="1">IF(ISNUMBER(kinematics!D58),kinematics!B58,0)</f>
        <v>28</v>
      </c>
      <c r="E34" s="9">
        <f ca="1">IF(ISNUMBER(kinematics!J58),kinematics!J58,0)</f>
        <v>0.67197785115369824</v>
      </c>
      <c r="I34" s="9">
        <f t="shared" ca="1" si="2"/>
        <v>46.244999999999997</v>
      </c>
      <c r="J34" s="16">
        <f ca="1">IF(ISNUMBER(kinematics!D58),kinematics!F58,0)</f>
        <v>29.040612672915859</v>
      </c>
      <c r="K34" s="9">
        <f ca="1">IF(ISNUMBER(kinematics!L58),kinematics!L58,0)</f>
        <v>495.1107444770841</v>
      </c>
      <c r="M34" s="16">
        <f ca="1">IF(ISNUMBER(kinematics!D58),kinematics!B58,MAX($D$6:$D$186))</f>
        <v>28</v>
      </c>
      <c r="N34" s="16">
        <f ca="1">IF(ISNUMBER(kinematics!D58),kinematics!F58,0)</f>
        <v>29.040612672915859</v>
      </c>
      <c r="O34" s="16">
        <f ca="1">IF(ISNUMBER(kinematics!J58),kinematics!J58,0)</f>
        <v>0.67197785115369824</v>
      </c>
      <c r="P34" s="9">
        <f ca="1">IF(ISNUMBER(kinematics!L58),kinematics!L58,0)</f>
        <v>495.1107444770841</v>
      </c>
      <c r="R34" s="9">
        <f t="shared" ca="1" si="0"/>
        <v>0.67197785115369824</v>
      </c>
      <c r="S34" s="9">
        <f t="shared" ca="1" si="1"/>
        <v>495.1107444770841</v>
      </c>
    </row>
    <row r="35" spans="3:19" x14ac:dyDescent="0.25">
      <c r="C35" s="9">
        <f ca="1">IF(ISNUMBER(kinematics!D59),kinematics!D59,MAX(kinematics!$D$30:$D$210))</f>
        <v>47.86</v>
      </c>
      <c r="D35" s="16">
        <f ca="1">IF(ISNUMBER(kinematics!D59),kinematics!B59,0)</f>
        <v>29</v>
      </c>
      <c r="E35" s="9">
        <f ca="1">IF(ISNUMBER(kinematics!J59),kinematics!J59,0)</f>
        <v>0.68960720560437438</v>
      </c>
      <c r="I35" s="9">
        <f t="shared" ca="1" si="2"/>
        <v>47.86</v>
      </c>
      <c r="J35" s="16">
        <f ca="1">IF(ISNUMBER(kinematics!D59),kinematics!F59,0)</f>
        <v>28.704292196607899</v>
      </c>
      <c r="K35" s="9">
        <f ca="1">IF(ISNUMBER(kinematics!L59),kinematics!L59,0)</f>
        <v>495.44706495339204</v>
      </c>
      <c r="M35" s="16">
        <f ca="1">IF(ISNUMBER(kinematics!D59),kinematics!B59,MAX($D$6:$D$186))</f>
        <v>29</v>
      </c>
      <c r="N35" s="16">
        <f ca="1">IF(ISNUMBER(kinematics!D59),kinematics!F59,0)</f>
        <v>28.704292196607899</v>
      </c>
      <c r="O35" s="16">
        <f ca="1">IF(ISNUMBER(kinematics!J59),kinematics!J59,0)</f>
        <v>0.68960720560437438</v>
      </c>
      <c r="P35" s="9">
        <f ca="1">IF(ISNUMBER(kinematics!L59),kinematics!L59,0)</f>
        <v>495.44706495339204</v>
      </c>
      <c r="R35" s="9">
        <f t="shared" ca="1" si="0"/>
        <v>0.68960720560437438</v>
      </c>
      <c r="S35" s="9">
        <f t="shared" ca="1" si="1"/>
        <v>495.44706495339204</v>
      </c>
    </row>
    <row r="36" spans="3:19" x14ac:dyDescent="0.25">
      <c r="C36" s="9">
        <f ca="1">IF(ISNUMBER(kinematics!D60),kinematics!D60,MAX(kinematics!$D$30:$D$210))</f>
        <v>49.470999999999997</v>
      </c>
      <c r="D36" s="16">
        <f ca="1">IF(ISNUMBER(kinematics!D60),kinematics!B60,0)</f>
        <v>30</v>
      </c>
      <c r="E36" s="9">
        <f ca="1">IF(ISNUMBER(kinematics!J60),kinematics!J60,0)</f>
        <v>0.70662916523592667</v>
      </c>
      <c r="I36" s="9">
        <f t="shared" ca="1" si="2"/>
        <v>49.470999999999997</v>
      </c>
      <c r="J36" s="16">
        <f ca="1">IF(ISNUMBER(kinematics!D60),kinematics!F60,0)</f>
        <v>28.360153675475406</v>
      </c>
      <c r="K36" s="9">
        <f ca="1">IF(ISNUMBER(kinematics!L60),kinematics!L60,0)</f>
        <v>495.79120347452454</v>
      </c>
      <c r="M36" s="16">
        <f ca="1">IF(ISNUMBER(kinematics!D60),kinematics!B60,MAX($D$6:$D$186))</f>
        <v>30</v>
      </c>
      <c r="N36" s="16">
        <f ca="1">IF(ISNUMBER(kinematics!D60),kinematics!F60,0)</f>
        <v>28.360153675475406</v>
      </c>
      <c r="O36" s="16">
        <f ca="1">IF(ISNUMBER(kinematics!J60),kinematics!J60,0)</f>
        <v>0.70662916523592667</v>
      </c>
      <c r="P36" s="9">
        <f ca="1">IF(ISNUMBER(kinematics!L60),kinematics!L60,0)</f>
        <v>495.79120347452454</v>
      </c>
      <c r="R36" s="9">
        <f t="shared" ca="1" si="0"/>
        <v>0.70662916523592667</v>
      </c>
      <c r="S36" s="9">
        <f t="shared" ca="1" si="1"/>
        <v>495.79120347452454</v>
      </c>
    </row>
    <row r="37" spans="3:19" x14ac:dyDescent="0.25">
      <c r="C37" s="9">
        <f ca="1">IF(ISNUMBER(kinematics!D61),kinematics!D61,MAX(kinematics!$D$30:$D$210))</f>
        <v>51.076999999999998</v>
      </c>
      <c r="D37" s="16">
        <f ca="1">IF(ISNUMBER(kinematics!D61),kinematics!B61,0)</f>
        <v>31</v>
      </c>
      <c r="E37" s="9">
        <f ca="1">IF(ISNUMBER(kinematics!J61),kinematics!J61,0)</f>
        <v>0.72303306497930853</v>
      </c>
      <c r="I37" s="9">
        <f t="shared" ca="1" si="2"/>
        <v>51.076999999999998</v>
      </c>
      <c r="J37" s="16">
        <f ca="1">IF(ISNUMBER(kinematics!D61),kinematics!F61,0)</f>
        <v>28.008569011543965</v>
      </c>
      <c r="K37" s="9">
        <f ca="1">IF(ISNUMBER(kinematics!L61),kinematics!L61,0)</f>
        <v>496.14278813845601</v>
      </c>
      <c r="M37" s="16">
        <f ca="1">IF(ISNUMBER(kinematics!D61),kinematics!B61,MAX($D$6:$D$186))</f>
        <v>31</v>
      </c>
      <c r="N37" s="16">
        <f ca="1">IF(ISNUMBER(kinematics!D61),kinematics!F61,0)</f>
        <v>28.008569011543965</v>
      </c>
      <c r="O37" s="16">
        <f ca="1">IF(ISNUMBER(kinematics!J61),kinematics!J61,0)</f>
        <v>0.72303306497930853</v>
      </c>
      <c r="P37" s="9">
        <f ca="1">IF(ISNUMBER(kinematics!L61),kinematics!L61,0)</f>
        <v>496.14278813845601</v>
      </c>
      <c r="R37" s="9">
        <f t="shared" ca="1" si="0"/>
        <v>0.72303306497930853</v>
      </c>
      <c r="S37" s="9">
        <f t="shared" ca="1" si="1"/>
        <v>496.14278813845601</v>
      </c>
    </row>
    <row r="38" spans="3:19" x14ac:dyDescent="0.25">
      <c r="C38" s="9">
        <f ca="1">IF(ISNUMBER(kinematics!D62),kinematics!D62,MAX(kinematics!$D$30:$D$210))</f>
        <v>52.679000000000002</v>
      </c>
      <c r="D38" s="16">
        <f ca="1">IF(ISNUMBER(kinematics!D62),kinematics!B62,0)</f>
        <v>32</v>
      </c>
      <c r="E38" s="9">
        <f ca="1">IF(ISNUMBER(kinematics!J62),kinematics!J62,0)</f>
        <v>0.73880914914187623</v>
      </c>
      <c r="I38" s="9">
        <f t="shared" ca="1" si="2"/>
        <v>52.679000000000002</v>
      </c>
      <c r="J38" s="16">
        <f ca="1">IF(ISNUMBER(kinematics!D62),kinematics!F62,0)</f>
        <v>27.649916210381907</v>
      </c>
      <c r="K38" s="9">
        <f ca="1">IF(ISNUMBER(kinematics!L62),kinematics!L62,0)</f>
        <v>496.50144093961808</v>
      </c>
      <c r="M38" s="16">
        <f ca="1">IF(ISNUMBER(kinematics!D62),kinematics!B62,MAX($D$6:$D$186))</f>
        <v>32</v>
      </c>
      <c r="N38" s="16">
        <f ca="1">IF(ISNUMBER(kinematics!D62),kinematics!F62,0)</f>
        <v>27.649916210381907</v>
      </c>
      <c r="O38" s="16">
        <f ca="1">IF(ISNUMBER(kinematics!J62),kinematics!J62,0)</f>
        <v>0.73880914914187623</v>
      </c>
      <c r="P38" s="9">
        <f ca="1">IF(ISNUMBER(kinematics!L62),kinematics!L62,0)</f>
        <v>496.50144093961808</v>
      </c>
      <c r="R38" s="9">
        <f t="shared" ref="R38:R56" ca="1" si="3">O38</f>
        <v>0.73880914914187623</v>
      </c>
      <c r="S38" s="9">
        <f t="shared" ref="S38:S56" ca="1" si="4">P38</f>
        <v>496.50144093961808</v>
      </c>
    </row>
    <row r="39" spans="3:19" x14ac:dyDescent="0.25">
      <c r="C39" s="9">
        <f ca="1">IF(ISNUMBER(kinematics!D63),kinematics!D63,MAX(kinematics!$D$30:$D$210))</f>
        <v>54.277000000000001</v>
      </c>
      <c r="D39" s="16">
        <f ca="1">IF(ISNUMBER(kinematics!D63),kinematics!B63,0)</f>
        <v>33</v>
      </c>
      <c r="E39" s="9">
        <f ca="1">IF(ISNUMBER(kinematics!J63),kinematics!J63,0)</f>
        <v>0.75394858098676609</v>
      </c>
      <c r="I39" s="9">
        <f t="shared" ca="1" si="2"/>
        <v>54.277000000000001</v>
      </c>
      <c r="J39" s="16">
        <f ca="1">IF(ISNUMBER(kinematics!D63),kinematics!F63,0)</f>
        <v>27.284578796481298</v>
      </c>
      <c r="K39" s="9">
        <f ca="1">IF(ISNUMBER(kinematics!L63),kinematics!L63,0)</f>
        <v>496.86677835351867</v>
      </c>
      <c r="M39" s="16">
        <f ca="1">IF(ISNUMBER(kinematics!D63),kinematics!B63,MAX($D$6:$D$186))</f>
        <v>33</v>
      </c>
      <c r="N39" s="16">
        <f ca="1">IF(ISNUMBER(kinematics!D63),kinematics!F63,0)</f>
        <v>27.284578796481298</v>
      </c>
      <c r="O39" s="16">
        <f ca="1">IF(ISNUMBER(kinematics!J63),kinematics!J63,0)</f>
        <v>0.75394858098676609</v>
      </c>
      <c r="P39" s="9">
        <f ca="1">IF(ISNUMBER(kinematics!L63),kinematics!L63,0)</f>
        <v>496.86677835351867</v>
      </c>
      <c r="R39" s="9">
        <f t="shared" ca="1" si="3"/>
        <v>0.75394858098676609</v>
      </c>
      <c r="S39" s="9">
        <f t="shared" ca="1" si="4"/>
        <v>496.86677835351867</v>
      </c>
    </row>
    <row r="40" spans="3:19" x14ac:dyDescent="0.25">
      <c r="C40" s="9">
        <f ca="1">IF(ISNUMBER(kinematics!D64),kinematics!D64,MAX(kinematics!$D$30:$D$210))</f>
        <v>55.87</v>
      </c>
      <c r="D40" s="16">
        <f ca="1">IF(ISNUMBER(kinematics!D64),kinematics!B64,0)</f>
        <v>34</v>
      </c>
      <c r="E40" s="9">
        <f ca="1">IF(ISNUMBER(kinematics!J64),kinematics!J64,0)</f>
        <v>0.76844345066457909</v>
      </c>
      <c r="I40" s="9">
        <f t="shared" ca="1" si="2"/>
        <v>55.87</v>
      </c>
      <c r="J40" s="16">
        <f ca="1">IF(ISNUMBER(kinematics!D64),kinematics!F64,0)</f>
        <v>26.912945219535644</v>
      </c>
      <c r="K40" s="9">
        <f ca="1">IF(ISNUMBER(kinematics!L64),kinematics!L64,0)</f>
        <v>497.23841193046434</v>
      </c>
      <c r="M40" s="16">
        <f ca="1">IF(ISNUMBER(kinematics!D64),kinematics!B64,MAX($D$6:$D$186))</f>
        <v>34</v>
      </c>
      <c r="N40" s="16">
        <f ca="1">IF(ISNUMBER(kinematics!D64),kinematics!F64,0)</f>
        <v>26.912945219535644</v>
      </c>
      <c r="O40" s="16">
        <f ca="1">IF(ISNUMBER(kinematics!J64),kinematics!J64,0)</f>
        <v>0.76844345066457909</v>
      </c>
      <c r="P40" s="9">
        <f ca="1">IF(ISNUMBER(kinematics!L64),kinematics!L64,0)</f>
        <v>497.23841193046434</v>
      </c>
      <c r="R40" s="9">
        <f t="shared" ca="1" si="3"/>
        <v>0.76844345066457909</v>
      </c>
      <c r="S40" s="9">
        <f t="shared" ca="1" si="4"/>
        <v>497.23841193046434</v>
      </c>
    </row>
    <row r="41" spans="3:19" x14ac:dyDescent="0.25">
      <c r="C41" s="9">
        <f ca="1">IF(ISNUMBER(kinematics!D65),kinematics!D65,MAX(kinematics!$D$30:$D$210))</f>
        <v>57.457999999999998</v>
      </c>
      <c r="D41" s="16">
        <f ca="1">IF(ISNUMBER(kinematics!D65),kinematics!B65,0)</f>
        <v>35</v>
      </c>
      <c r="E41" s="9">
        <f ca="1">IF(ISNUMBER(kinematics!J65),kinematics!J65,0)</f>
        <v>0.78228678149380582</v>
      </c>
      <c r="I41" s="9">
        <f t="shared" ca="1" si="2"/>
        <v>57.457999999999998</v>
      </c>
      <c r="J41" s="16">
        <f ca="1">IF(ISNUMBER(kinematics!D65),kinematics!F65,0)</f>
        <v>26.535408252461295</v>
      </c>
      <c r="K41" s="9">
        <f ca="1">IF(ISNUMBER(kinematics!L65),kinematics!L65,0)</f>
        <v>497.61594889753866</v>
      </c>
      <c r="M41" s="16">
        <f ca="1">IF(ISNUMBER(kinematics!D65),kinematics!B65,MAX($D$6:$D$186))</f>
        <v>35</v>
      </c>
      <c r="N41" s="16">
        <f ca="1">IF(ISNUMBER(kinematics!D65),kinematics!F65,0)</f>
        <v>26.535408252461295</v>
      </c>
      <c r="O41" s="16">
        <f ca="1">IF(ISNUMBER(kinematics!J65),kinematics!J65,0)</f>
        <v>0.78228678149380582</v>
      </c>
      <c r="P41" s="9">
        <f ca="1">IF(ISNUMBER(kinematics!L65),kinematics!L65,0)</f>
        <v>497.61594889753866</v>
      </c>
      <c r="R41" s="9">
        <f t="shared" ca="1" si="3"/>
        <v>0.78228678149380582</v>
      </c>
      <c r="S41" s="9">
        <f t="shared" ca="1" si="4"/>
        <v>497.61594889753866</v>
      </c>
    </row>
    <row r="42" spans="3:19" x14ac:dyDescent="0.25">
      <c r="C42" s="9">
        <f ca="1">IF(ISNUMBER(kinematics!D66),kinematics!D66,MAX(kinematics!$D$30:$D$210))</f>
        <v>59.040999999999997</v>
      </c>
      <c r="D42" s="16">
        <f ca="1">IF(ISNUMBER(kinematics!D66),kinematics!B66,0)</f>
        <v>36</v>
      </c>
      <c r="E42" s="9">
        <f ca="1">IF(ISNUMBER(kinematics!J66),kinematics!J66,0)</f>
        <v>0.79547253458853429</v>
      </c>
      <c r="I42" s="9">
        <f t="shared" ca="1" si="2"/>
        <v>59.040999999999997</v>
      </c>
      <c r="J42" s="16">
        <f ca="1">IF(ISNUMBER(kinematics!D66),kinematics!F66,0)</f>
        <v>26.152364382016955</v>
      </c>
      <c r="K42" s="9">
        <f ca="1">IF(ISNUMBER(kinematics!L66),kinematics!L66,0)</f>
        <v>497.998992767983</v>
      </c>
      <c r="M42" s="16">
        <f ca="1">IF(ISNUMBER(kinematics!D66),kinematics!B66,MAX($D$6:$D$186))</f>
        <v>36</v>
      </c>
      <c r="N42" s="16">
        <f ca="1">IF(ISNUMBER(kinematics!D66),kinematics!F66,0)</f>
        <v>26.152364382016955</v>
      </c>
      <c r="O42" s="16">
        <f ca="1">IF(ISNUMBER(kinematics!J66),kinematics!J66,0)</f>
        <v>0.79547253458853429</v>
      </c>
      <c r="P42" s="9">
        <f ca="1">IF(ISNUMBER(kinematics!L66),kinematics!L66,0)</f>
        <v>497.998992767983</v>
      </c>
      <c r="R42" s="9">
        <f t="shared" ca="1" si="3"/>
        <v>0.79547253458853429</v>
      </c>
      <c r="S42" s="9">
        <f t="shared" ca="1" si="4"/>
        <v>497.998992767983</v>
      </c>
    </row>
    <row r="43" spans="3:19" x14ac:dyDescent="0.25">
      <c r="C43" s="9">
        <f ca="1">IF(ISNUMBER(kinematics!D67),kinematics!D67,MAX(kinematics!$D$30:$D$210))</f>
        <v>60.619</v>
      </c>
      <c r="D43" s="16">
        <f ca="1">IF(ISNUMBER(kinematics!D67),kinematics!B67,0)</f>
        <v>37</v>
      </c>
      <c r="E43" s="9">
        <f ca="1">IF(ISNUMBER(kinematics!J67),kinematics!J67,0)</f>
        <v>0.80799561183403523</v>
      </c>
      <c r="I43" s="9">
        <f t="shared" ca="1" si="2"/>
        <v>60.619</v>
      </c>
      <c r="J43" s="16">
        <f ca="1">IF(ISNUMBER(kinematics!D67),kinematics!F67,0)</f>
        <v>25.76421319289458</v>
      </c>
      <c r="K43" s="9">
        <f ca="1">IF(ISNUMBER(kinematics!L67),kinematics!L67,0)</f>
        <v>498.38714395710537</v>
      </c>
      <c r="M43" s="16">
        <f ca="1">IF(ISNUMBER(kinematics!D67),kinematics!B67,MAX($D$6:$D$186))</f>
        <v>37</v>
      </c>
      <c r="N43" s="16">
        <f ca="1">IF(ISNUMBER(kinematics!D67),kinematics!F67,0)</f>
        <v>25.76421319289458</v>
      </c>
      <c r="O43" s="16">
        <f ca="1">IF(ISNUMBER(kinematics!J67),kinematics!J67,0)</f>
        <v>0.80799561183403523</v>
      </c>
      <c r="P43" s="9">
        <f ca="1">IF(ISNUMBER(kinematics!L67),kinematics!L67,0)</f>
        <v>498.38714395710537</v>
      </c>
      <c r="R43" s="9">
        <f t="shared" ca="1" si="3"/>
        <v>0.80799561183403523</v>
      </c>
      <c r="S43" s="9">
        <f t="shared" ca="1" si="4"/>
        <v>498.38714395710537</v>
      </c>
    </row>
    <row r="44" spans="3:19" x14ac:dyDescent="0.25">
      <c r="C44" s="9">
        <f ca="1">IF(ISNUMBER(kinematics!D68),kinematics!D68,MAX(kinematics!$D$30:$D$210))</f>
        <v>62.192</v>
      </c>
      <c r="D44" s="16">
        <f ca="1">IF(ISNUMBER(kinematics!D68),kinematics!B68,0)</f>
        <v>38</v>
      </c>
      <c r="E44" s="9">
        <f ca="1">IF(ISNUMBER(kinematics!J68),kinematics!J68,0)</f>
        <v>0.81985185721260168</v>
      </c>
      <c r="I44" s="9">
        <f t="shared" ca="1" si="2"/>
        <v>62.192</v>
      </c>
      <c r="J44" s="16">
        <f ca="1">IF(ISNUMBER(kinematics!D68),kinematics!F68,0)</f>
        <v>25.371356746167482</v>
      </c>
      <c r="K44" s="9">
        <f ca="1">IF(ISNUMBER(kinematics!L68),kinematics!L68,0)</f>
        <v>498.7800004038325</v>
      </c>
      <c r="M44" s="16">
        <f ca="1">IF(ISNUMBER(kinematics!D68),kinematics!B68,MAX($D$6:$D$186))</f>
        <v>38</v>
      </c>
      <c r="N44" s="16">
        <f ca="1">IF(ISNUMBER(kinematics!D68),kinematics!F68,0)</f>
        <v>25.371356746167482</v>
      </c>
      <c r="O44" s="16">
        <f ca="1">IF(ISNUMBER(kinematics!J68),kinematics!J68,0)</f>
        <v>0.81985185721260168</v>
      </c>
      <c r="P44" s="9">
        <f ca="1">IF(ISNUMBER(kinematics!L68),kinematics!L68,0)</f>
        <v>498.7800004038325</v>
      </c>
      <c r="R44" s="9">
        <f t="shared" ca="1" si="3"/>
        <v>0.81985185721260168</v>
      </c>
      <c r="S44" s="9">
        <f t="shared" ca="1" si="4"/>
        <v>498.7800004038325</v>
      </c>
    </row>
    <row r="45" spans="3:19" x14ac:dyDescent="0.25">
      <c r="C45" s="9">
        <f ca="1">IF(ISNUMBER(kinematics!D69),kinematics!D69,MAX(kinematics!$D$30:$D$210))</f>
        <v>63.759</v>
      </c>
      <c r="D45" s="16">
        <f ca="1">IF(ISNUMBER(kinematics!D69),kinematics!B69,0)</f>
        <v>39</v>
      </c>
      <c r="E45" s="9">
        <f ca="1">IF(ISNUMBER(kinematics!J69),kinematics!J69,0)</f>
        <v>0.83103805648366136</v>
      </c>
      <c r="I45" s="9">
        <f t="shared" ca="1" si="2"/>
        <v>63.759</v>
      </c>
      <c r="J45" s="16">
        <f ca="1">IF(ISNUMBER(kinematics!D69),kinematics!F69,0)</f>
        <v>24.974198952999853</v>
      </c>
      <c r="K45" s="9">
        <f ca="1">IF(ISNUMBER(kinematics!L69),kinematics!L69,0)</f>
        <v>499.1771581970001</v>
      </c>
      <c r="M45" s="16">
        <f ca="1">IF(ISNUMBER(kinematics!D69),kinematics!B69,MAX($D$6:$D$186))</f>
        <v>39</v>
      </c>
      <c r="N45" s="16">
        <f ca="1">IF(ISNUMBER(kinematics!D69),kinematics!F69,0)</f>
        <v>24.974198952999853</v>
      </c>
      <c r="O45" s="16">
        <f ca="1">IF(ISNUMBER(kinematics!J69),kinematics!J69,0)</f>
        <v>0.83103805648366136</v>
      </c>
      <c r="P45" s="9">
        <f ca="1">IF(ISNUMBER(kinematics!L69),kinematics!L69,0)</f>
        <v>499.1771581970001</v>
      </c>
      <c r="R45" s="9">
        <f t="shared" ca="1" si="3"/>
        <v>0.83103805648366136</v>
      </c>
      <c r="S45" s="9">
        <f t="shared" ca="1" si="4"/>
        <v>499.1771581970001</v>
      </c>
    </row>
    <row r="46" spans="3:19" x14ac:dyDescent="0.25">
      <c r="C46" s="9">
        <f ca="1">IF(ISNUMBER(kinematics!D70),kinematics!D70,MAX(kinematics!$D$30:$D$210))</f>
        <v>65.319999999999993</v>
      </c>
      <c r="D46" s="16">
        <f ca="1">IF(ISNUMBER(kinematics!D70),kinematics!B70,0)</f>
        <v>40</v>
      </c>
      <c r="E46" s="9">
        <f ca="1">IF(ISNUMBER(kinematics!J70),kinematics!J70,0)</f>
        <v>0.84155193522358551</v>
      </c>
      <c r="I46" s="9">
        <f t="shared" ca="1" si="2"/>
        <v>65.319999999999993</v>
      </c>
      <c r="J46" s="16">
        <f ca="1">IF(ISNUMBER(kinematics!D70),kinematics!F70,0)</f>
        <v>24.57314494453702</v>
      </c>
      <c r="K46" s="9">
        <f ca="1">IF(ISNUMBER(kinematics!L70),kinematics!L70,0)</f>
        <v>499.57821220546293</v>
      </c>
      <c r="M46" s="16">
        <f ca="1">IF(ISNUMBER(kinematics!D70),kinematics!B70,MAX($D$6:$D$186))</f>
        <v>40</v>
      </c>
      <c r="N46" s="16">
        <f ca="1">IF(ISNUMBER(kinematics!D70),kinematics!F70,0)</f>
        <v>24.57314494453702</v>
      </c>
      <c r="O46" s="16">
        <f ca="1">IF(ISNUMBER(kinematics!J70),kinematics!J70,0)</f>
        <v>0.84155193522358551</v>
      </c>
      <c r="P46" s="9">
        <f ca="1">IF(ISNUMBER(kinematics!L70),kinematics!L70,0)</f>
        <v>499.57821220546293</v>
      </c>
      <c r="R46" s="9">
        <f t="shared" ca="1" si="3"/>
        <v>0.84155193522358551</v>
      </c>
      <c r="S46" s="9">
        <f t="shared" ca="1" si="4"/>
        <v>499.57821220546293</v>
      </c>
    </row>
    <row r="47" spans="3:19" x14ac:dyDescent="0.25">
      <c r="C47" s="9">
        <f ca="1">IF(ISNUMBER(kinematics!D71),kinematics!D71,MAX(kinematics!$D$30:$D$210))</f>
        <v>66.875</v>
      </c>
      <c r="D47" s="16">
        <f ca="1">IF(ISNUMBER(kinematics!D71),kinematics!B71,0)</f>
        <v>41</v>
      </c>
      <c r="E47" s="9">
        <f ca="1">IF(ISNUMBER(kinematics!J71),kinematics!J71,0)</f>
        <v>0.8513921552317949</v>
      </c>
      <c r="I47" s="9">
        <f t="shared" ca="1" si="2"/>
        <v>66.875</v>
      </c>
      <c r="J47" s="16">
        <f ca="1">IF(ISNUMBER(kinematics!D71),kinematics!F71,0)</f>
        <v>24.168600438909639</v>
      </c>
      <c r="K47" s="9">
        <f ca="1">IF(ISNUMBER(kinematics!L71),kinematics!L71,0)</f>
        <v>499.9827567110903</v>
      </c>
      <c r="M47" s="16">
        <f ca="1">IF(ISNUMBER(kinematics!D71),kinematics!B71,MAX($D$6:$D$186))</f>
        <v>41</v>
      </c>
      <c r="N47" s="16">
        <f ca="1">IF(ISNUMBER(kinematics!D71),kinematics!F71,0)</f>
        <v>24.168600438909639</v>
      </c>
      <c r="O47" s="16">
        <f ca="1">IF(ISNUMBER(kinematics!J71),kinematics!J71,0)</f>
        <v>0.8513921552317949</v>
      </c>
      <c r="P47" s="9">
        <f ca="1">IF(ISNUMBER(kinematics!L71),kinematics!L71,0)</f>
        <v>499.9827567110903</v>
      </c>
      <c r="R47" s="9">
        <f t="shared" ca="1" si="3"/>
        <v>0.8513921552317949</v>
      </c>
      <c r="S47" s="9">
        <f t="shared" ca="1" si="4"/>
        <v>499.9827567110903</v>
      </c>
    </row>
    <row r="48" spans="3:19" x14ac:dyDescent="0.25">
      <c r="C48" s="9">
        <f ca="1">IF(ISNUMBER(kinematics!D72),kinematics!D72,MAX(kinematics!$D$30:$D$210))</f>
        <v>68.424000000000007</v>
      </c>
      <c r="D48" s="16">
        <f ca="1">IF(ISNUMBER(kinematics!D72),kinematics!B72,0)</f>
        <v>42</v>
      </c>
      <c r="E48" s="9">
        <f ca="1">IF(ISNUMBER(kinematics!J72),kinematics!J72,0)</f>
        <v>0.86055830931107358</v>
      </c>
      <c r="I48" s="9">
        <f t="shared" ca="1" si="2"/>
        <v>68.424000000000007</v>
      </c>
      <c r="J48" s="16">
        <f ca="1">IF(ISNUMBER(kinematics!D72),kinematics!F72,0)</f>
        <v>23.760971106317424</v>
      </c>
      <c r="K48" s="9">
        <f ca="1">IF(ISNUMBER(kinematics!L72),kinematics!L72,0)</f>
        <v>500.39038604368255</v>
      </c>
      <c r="M48" s="16">
        <f ca="1">IF(ISNUMBER(kinematics!D72),kinematics!B72,MAX($D$6:$D$186))</f>
        <v>42</v>
      </c>
      <c r="N48" s="16">
        <f ca="1">IF(ISNUMBER(kinematics!D72),kinematics!F72,0)</f>
        <v>23.760971106317424</v>
      </c>
      <c r="O48" s="16">
        <f ca="1">IF(ISNUMBER(kinematics!J72),kinematics!J72,0)</f>
        <v>0.86055830931107358</v>
      </c>
      <c r="P48" s="9">
        <f ca="1">IF(ISNUMBER(kinematics!L72),kinematics!L72,0)</f>
        <v>500.39038604368255</v>
      </c>
      <c r="R48" s="9">
        <f t="shared" ca="1" si="3"/>
        <v>0.86055830931107358</v>
      </c>
      <c r="S48" s="9">
        <f t="shared" ca="1" si="4"/>
        <v>500.39038604368255</v>
      </c>
    </row>
    <row r="49" spans="3:19" x14ac:dyDescent="0.25">
      <c r="C49" s="9">
        <f ca="1">IF(ISNUMBER(kinematics!D73),kinematics!D73,MAX(kinematics!$D$30:$D$210))</f>
        <v>69.965999999999994</v>
      </c>
      <c r="D49" s="16">
        <f ca="1">IF(ISNUMBER(kinematics!D73),kinematics!B73,0)</f>
        <v>43</v>
      </c>
      <c r="E49" s="9">
        <f ca="1">IF(ISNUMBER(kinematics!J73),kinematics!J73,0)</f>
        <v>0.86905091443065519</v>
      </c>
      <c r="I49" s="9">
        <f t="shared" ca="1" si="2"/>
        <v>69.965999999999994</v>
      </c>
      <c r="J49" s="16">
        <f ca="1">IF(ISNUMBER(kinematics!D73),kinematics!F73,0)</f>
        <v>23.350661933162346</v>
      </c>
      <c r="K49" s="9">
        <f ca="1">IF(ISNUMBER(kinematics!L73),kinematics!L73,0)</f>
        <v>500.8006952168376</v>
      </c>
      <c r="M49" s="16">
        <f ca="1">IF(ISNUMBER(kinematics!D73),kinematics!B73,MAX($D$6:$D$186))</f>
        <v>43</v>
      </c>
      <c r="N49" s="16">
        <f ca="1">IF(ISNUMBER(kinematics!D73),kinematics!F73,0)</f>
        <v>23.350661933162346</v>
      </c>
      <c r="O49" s="16">
        <f ca="1">IF(ISNUMBER(kinematics!J73),kinematics!J73,0)</f>
        <v>0.86905091443065519</v>
      </c>
      <c r="P49" s="9">
        <f ca="1">IF(ISNUMBER(kinematics!L73),kinematics!L73,0)</f>
        <v>500.8006952168376</v>
      </c>
      <c r="R49" s="9">
        <f t="shared" ca="1" si="3"/>
        <v>0.86905091443065519</v>
      </c>
      <c r="S49" s="9">
        <f t="shared" ca="1" si="4"/>
        <v>500.8006952168376</v>
      </c>
    </row>
    <row r="50" spans="3:19" x14ac:dyDescent="0.25">
      <c r="C50" s="9">
        <f ca="1">IF(ISNUMBER(kinematics!D74),kinematics!D74,MAX(kinematics!$D$30:$D$210))</f>
        <v>71.501999999999995</v>
      </c>
      <c r="D50" s="16">
        <f ca="1">IF(ISNUMBER(kinematics!D74),kinematics!B74,0)</f>
        <v>44</v>
      </c>
      <c r="E50" s="9">
        <f ca="1">IF(ISNUMBER(kinematics!J74),kinematics!J74,0)</f>
        <v>0.87687140328176294</v>
      </c>
      <c r="I50" s="9">
        <f t="shared" ca="1" si="2"/>
        <v>71.501999999999995</v>
      </c>
      <c r="J50" s="16">
        <f ca="1">IF(ISNUMBER(kinematics!D74),kinematics!F74,0)</f>
        <v>22.938076586240985</v>
      </c>
      <c r="K50" s="9">
        <f ca="1">IF(ISNUMBER(kinematics!L74),kinematics!L74,0)</f>
        <v>501.21328056375899</v>
      </c>
      <c r="M50" s="16">
        <f ca="1">IF(ISNUMBER(kinematics!D74),kinematics!B74,MAX($D$6:$D$186))</f>
        <v>44</v>
      </c>
      <c r="N50" s="16">
        <f ca="1">IF(ISNUMBER(kinematics!D74),kinematics!F74,0)</f>
        <v>22.938076586240985</v>
      </c>
      <c r="O50" s="16">
        <f ca="1">IF(ISNUMBER(kinematics!J74),kinematics!J74,0)</f>
        <v>0.87687140328176294</v>
      </c>
      <c r="P50" s="9">
        <f ca="1">IF(ISNUMBER(kinematics!L74),kinematics!L74,0)</f>
        <v>501.21328056375899</v>
      </c>
      <c r="R50" s="9">
        <f t="shared" ca="1" si="3"/>
        <v>0.87687140328176294</v>
      </c>
      <c r="S50" s="9">
        <f t="shared" ca="1" si="4"/>
        <v>501.21328056375899</v>
      </c>
    </row>
    <row r="51" spans="3:19" x14ac:dyDescent="0.25">
      <c r="C51" s="9">
        <f ca="1">IF(ISNUMBER(kinematics!D75),kinematics!D75,MAX(kinematics!$D$30:$D$210))</f>
        <v>73.031999999999996</v>
      </c>
      <c r="D51" s="16">
        <f ca="1">IF(ISNUMBER(kinematics!D75),kinematics!B75,0)</f>
        <v>45</v>
      </c>
      <c r="E51" s="9">
        <f ca="1">IF(ISNUMBER(kinematics!J75),kinematics!J75,0)</f>
        <v>0.88402211423571941</v>
      </c>
      <c r="I51" s="9">
        <f t="shared" ca="1" si="2"/>
        <v>73.031999999999996</v>
      </c>
      <c r="J51" s="16">
        <f ca="1">IF(ISNUMBER(kinematics!D75),kinematics!F75,0)</f>
        <v>22.523616778015274</v>
      </c>
      <c r="K51" s="9">
        <f ca="1">IF(ISNUMBER(kinematics!L75),kinematics!L75,0)</f>
        <v>501.62774037198471</v>
      </c>
      <c r="M51" s="16">
        <f ca="1">IF(ISNUMBER(kinematics!D75),kinematics!B75,MAX($D$6:$D$186))</f>
        <v>45</v>
      </c>
      <c r="N51" s="16">
        <f ca="1">IF(ISNUMBER(kinematics!D75),kinematics!F75,0)</f>
        <v>22.523616778015274</v>
      </c>
      <c r="O51" s="16">
        <f ca="1">IF(ISNUMBER(kinematics!J75),kinematics!J75,0)</f>
        <v>0.88402211423571941</v>
      </c>
      <c r="P51" s="9">
        <f ca="1">IF(ISNUMBER(kinematics!L75),kinematics!L75,0)</f>
        <v>501.62774037198471</v>
      </c>
      <c r="R51" s="9">
        <f t="shared" ca="1" si="3"/>
        <v>0.88402211423571941</v>
      </c>
      <c r="S51" s="9">
        <f t="shared" ca="1" si="4"/>
        <v>501.62774037198471</v>
      </c>
    </row>
    <row r="52" spans="3:19" x14ac:dyDescent="0.25">
      <c r="C52" s="9">
        <f ca="1">IF(ISNUMBER(kinematics!D76),kinematics!D76,MAX(kinematics!$D$30:$D$210))</f>
        <v>74.554000000000002</v>
      </c>
      <c r="D52" s="16">
        <f ca="1">IF(ISNUMBER(kinematics!D76),kinematics!B76,0)</f>
        <v>46</v>
      </c>
      <c r="E52" s="9">
        <f ca="1">IF(ISNUMBER(kinematics!J76),kinematics!J76,0)</f>
        <v>0.8905062797157085</v>
      </c>
      <c r="I52" s="9">
        <f t="shared" ca="1" si="2"/>
        <v>74.554000000000002</v>
      </c>
      <c r="J52" s="16">
        <f ca="1">IF(ISNUMBER(kinematics!D76),kinematics!F76,0)</f>
        <v>22.107681634024612</v>
      </c>
      <c r="K52" s="9">
        <f ca="1">IF(ISNUMBER(kinematics!L76),kinematics!L76,0)</f>
        <v>502.04367551597534</v>
      </c>
      <c r="M52" s="16">
        <f ca="1">IF(ISNUMBER(kinematics!D76),kinematics!B76,MAX($D$6:$D$186))</f>
        <v>46</v>
      </c>
      <c r="N52" s="16">
        <f ca="1">IF(ISNUMBER(kinematics!D76),kinematics!F76,0)</f>
        <v>22.107681634024612</v>
      </c>
      <c r="O52" s="16">
        <f ca="1">IF(ISNUMBER(kinematics!J76),kinematics!J76,0)</f>
        <v>0.8905062797157085</v>
      </c>
      <c r="P52" s="9">
        <f ca="1">IF(ISNUMBER(kinematics!L76),kinematics!L76,0)</f>
        <v>502.04367551597534</v>
      </c>
      <c r="R52" s="9">
        <f t="shared" ca="1" si="3"/>
        <v>0.8905062797157085</v>
      </c>
      <c r="S52" s="9">
        <f t="shared" ca="1" si="4"/>
        <v>502.04367551597534</v>
      </c>
    </row>
    <row r="53" spans="3:19" x14ac:dyDescent="0.25">
      <c r="C53" s="9">
        <f ca="1">IF(ISNUMBER(kinematics!D77),kinematics!D77,MAX(kinematics!$D$30:$D$210))</f>
        <v>76.069000000000003</v>
      </c>
      <c r="D53" s="16">
        <f ca="1">IF(ISNUMBER(kinematics!D77),kinematics!B77,0)</f>
        <v>47</v>
      </c>
      <c r="E53" s="9">
        <f ca="1">IF(ISNUMBER(kinematics!J77),kinematics!J77,0)</f>
        <v>0.89632801299363274</v>
      </c>
      <c r="I53" s="9">
        <f t="shared" ca="1" si="2"/>
        <v>76.069000000000003</v>
      </c>
      <c r="J53" s="16">
        <f ca="1">IF(ISNUMBER(kinematics!D77),kinematics!F77,0)</f>
        <v>21.69066706351845</v>
      </c>
      <c r="K53" s="9">
        <f ca="1">IF(ISNUMBER(kinematics!L77),kinematics!L77,0)</f>
        <v>502.46069008648152</v>
      </c>
      <c r="M53" s="16">
        <f ca="1">IF(ISNUMBER(kinematics!D77),kinematics!B77,MAX($D$6:$D$186))</f>
        <v>47</v>
      </c>
      <c r="N53" s="16">
        <f ca="1">IF(ISNUMBER(kinematics!D77),kinematics!F77,0)</f>
        <v>21.69066706351845</v>
      </c>
      <c r="O53" s="16">
        <f ca="1">IF(ISNUMBER(kinematics!J77),kinematics!J77,0)</f>
        <v>0.89632801299363274</v>
      </c>
      <c r="P53" s="9">
        <f ca="1">IF(ISNUMBER(kinematics!L77),kinematics!L77,0)</f>
        <v>502.46069008648152</v>
      </c>
      <c r="R53" s="9">
        <f t="shared" ca="1" si="3"/>
        <v>0.89632801299363274</v>
      </c>
      <c r="S53" s="9">
        <f t="shared" ca="1" si="4"/>
        <v>502.46069008648152</v>
      </c>
    </row>
    <row r="54" spans="3:19" x14ac:dyDescent="0.25">
      <c r="C54" s="9">
        <f ca="1">IF(ISNUMBER(kinematics!D78),kinematics!D78,MAX(kinematics!$D$30:$D$210))</f>
        <v>77.576999999999998</v>
      </c>
      <c r="D54" s="16">
        <f ca="1">IF(ISNUMBER(kinematics!D78),kinematics!B78,0)</f>
        <v>48</v>
      </c>
      <c r="E54" s="9">
        <f ca="1">IF(ISNUMBER(kinematics!J78),kinematics!J78,0)</f>
        <v>0.90149229342429271</v>
      </c>
      <c r="I54" s="9">
        <f t="shared" ca="1" si="2"/>
        <v>77.576999999999998</v>
      </c>
      <c r="J54" s="16">
        <f ca="1">IF(ISNUMBER(kinematics!D78),kinematics!F78,0)</f>
        <v>21.272965134429224</v>
      </c>
      <c r="K54" s="9">
        <f ca="1">IF(ISNUMBER(kinematics!L78),kinematics!L78,0)</f>
        <v>502.87839201557074</v>
      </c>
      <c r="M54" s="16">
        <f ca="1">IF(ISNUMBER(kinematics!D78),kinematics!B78,MAX($D$6:$D$186))</f>
        <v>48</v>
      </c>
      <c r="N54" s="16">
        <f ca="1">IF(ISNUMBER(kinematics!D78),kinematics!F78,0)</f>
        <v>21.272965134429224</v>
      </c>
      <c r="O54" s="16">
        <f ca="1">IF(ISNUMBER(kinematics!J78),kinematics!J78,0)</f>
        <v>0.90149229342429271</v>
      </c>
      <c r="P54" s="9">
        <f ca="1">IF(ISNUMBER(kinematics!L78),kinematics!L78,0)</f>
        <v>502.87839201557074</v>
      </c>
      <c r="R54" s="9">
        <f t="shared" ca="1" si="3"/>
        <v>0.90149229342429271</v>
      </c>
      <c r="S54" s="9">
        <f t="shared" ca="1" si="4"/>
        <v>502.87839201557074</v>
      </c>
    </row>
    <row r="55" spans="3:19" x14ac:dyDescent="0.25">
      <c r="C55" s="9">
        <f ca="1">IF(ISNUMBER(kinematics!D79),kinematics!D79,MAX(kinematics!$D$30:$D$210))</f>
        <v>79.076999999999998</v>
      </c>
      <c r="D55" s="16">
        <f ca="1">IF(ISNUMBER(kinematics!D79),kinematics!B79,0)</f>
        <v>49</v>
      </c>
      <c r="E55" s="9">
        <f ca="1">IF(ISNUMBER(kinematics!J79),kinematics!J79,0)</f>
        <v>0.9060049501297236</v>
      </c>
      <c r="I55" s="9">
        <f t="shared" ca="1" si="2"/>
        <v>79.076999999999998</v>
      </c>
      <c r="J55" s="16">
        <f ca="1">IF(ISNUMBER(kinematics!D79),kinematics!F79,0)</f>
        <v>20.854963453837051</v>
      </c>
      <c r="K55" s="9">
        <f ca="1">IF(ISNUMBER(kinematics!L79),kinematics!L79,0)</f>
        <v>503.29639369616291</v>
      </c>
      <c r="M55" s="16">
        <f ca="1">IF(ISNUMBER(kinematics!D79),kinematics!B79,MAX($D$6:$D$186))</f>
        <v>49</v>
      </c>
      <c r="N55" s="16">
        <f ca="1">IF(ISNUMBER(kinematics!D79),kinematics!F79,0)</f>
        <v>20.854963453837051</v>
      </c>
      <c r="O55" s="16">
        <f ca="1">IF(ISNUMBER(kinematics!J79),kinematics!J79,0)</f>
        <v>0.9060049501297236</v>
      </c>
      <c r="P55" s="9">
        <f ca="1">IF(ISNUMBER(kinematics!L79),kinematics!L79,0)</f>
        <v>503.29639369616291</v>
      </c>
      <c r="R55" s="9">
        <f t="shared" ca="1" si="3"/>
        <v>0.9060049501297236</v>
      </c>
      <c r="S55" s="9">
        <f t="shared" ca="1" si="4"/>
        <v>503.29639369616291</v>
      </c>
    </row>
    <row r="56" spans="3:19" x14ac:dyDescent="0.25">
      <c r="C56" s="9">
        <f ca="1">IF(ISNUMBER(kinematics!D80),kinematics!D80,MAX(kinematics!$D$30:$D$210))</f>
        <v>80.569000000000003</v>
      </c>
      <c r="D56" s="16">
        <f ca="1">IF(ISNUMBER(kinematics!D80),kinematics!B80,0)</f>
        <v>50</v>
      </c>
      <c r="E56" s="9">
        <f ca="1">IF(ISNUMBER(kinematics!J80),kinematics!J80,0)</f>
        <v>0.90987264414729396</v>
      </c>
      <c r="I56" s="9">
        <f t="shared" ca="1" si="2"/>
        <v>80.569000000000003</v>
      </c>
      <c r="J56" s="16">
        <f ca="1">IF(ISNUMBER(kinematics!D80),kinematics!F80,0)</f>
        <v>20.437044555115513</v>
      </c>
      <c r="K56" s="9">
        <f ca="1">IF(ISNUMBER(kinematics!L80),kinematics!L80,0)</f>
        <v>503.71431259488446</v>
      </c>
      <c r="M56" s="16">
        <f ca="1">IF(ISNUMBER(kinematics!D80),kinematics!B80,MAX($D$6:$D$186))</f>
        <v>50</v>
      </c>
      <c r="N56" s="16">
        <f ca="1">IF(ISNUMBER(kinematics!D80),kinematics!F80,0)</f>
        <v>20.437044555115513</v>
      </c>
      <c r="O56" s="16">
        <f ca="1">IF(ISNUMBER(kinematics!J80),kinematics!J80,0)</f>
        <v>0.90987264414729396</v>
      </c>
      <c r="P56" s="9">
        <f ca="1">IF(ISNUMBER(kinematics!L80),kinematics!L80,0)</f>
        <v>503.71431259488446</v>
      </c>
      <c r="R56" s="9">
        <f t="shared" ca="1" si="3"/>
        <v>0.90987264414729396</v>
      </c>
      <c r="S56" s="9">
        <f t="shared" ca="1" si="4"/>
        <v>503.71431259488446</v>
      </c>
    </row>
    <row r="57" spans="3:19" x14ac:dyDescent="0.25">
      <c r="C57" s="9">
        <f ca="1">IF(ISNUMBER(kinematics!D81),kinematics!D81,MAX(kinematics!$D$30:$D$210))</f>
        <v>82.052999999999997</v>
      </c>
      <c r="D57" s="16">
        <f ca="1">IF(ISNUMBER(kinematics!D81),kinematics!B81,0)</f>
        <v>51</v>
      </c>
      <c r="E57" s="9">
        <f ca="1">IF(ISNUMBER(kinematics!J81),kinematics!J81,0)</f>
        <v>0.9131028490560773</v>
      </c>
      <c r="I57" s="9">
        <f t="shared" ca="1" si="2"/>
        <v>82.052999999999997</v>
      </c>
      <c r="J57" s="16">
        <f ca="1">IF(ISNUMBER(kinematics!D81),kinematics!F81,0)</f>
        <v>20.019585292988285</v>
      </c>
      <c r="K57" s="9">
        <f ca="1">IF(ISNUMBER(kinematics!L81),kinematics!L81,0)</f>
        <v>504.1317718570117</v>
      </c>
      <c r="M57" s="16">
        <f ca="1">IF(ISNUMBER(kinematics!D81),kinematics!B81,MAX($D$6:$D$186))</f>
        <v>51</v>
      </c>
      <c r="N57" s="16">
        <f ca="1">IF(ISNUMBER(kinematics!D81),kinematics!F81,0)</f>
        <v>20.019585292988285</v>
      </c>
      <c r="O57" s="16">
        <f ca="1">IF(ISNUMBER(kinematics!J81),kinematics!J81,0)</f>
        <v>0.9131028490560773</v>
      </c>
      <c r="P57" s="9">
        <f ca="1">IF(ISNUMBER(kinematics!L81),kinematics!L81,0)</f>
        <v>504.1317718570117</v>
      </c>
      <c r="R57" s="9">
        <f t="shared" ref="R57:R134" ca="1" si="5">O57</f>
        <v>0.9131028490560773</v>
      </c>
      <c r="S57" s="9">
        <f t="shared" ref="S57:S69" ca="1" si="6">P57</f>
        <v>504.1317718570117</v>
      </c>
    </row>
    <row r="58" spans="3:19" x14ac:dyDescent="0.25">
      <c r="C58" s="9">
        <f ca="1">IF(ISNUMBER(kinematics!D82),kinematics!D82,MAX(kinematics!$D$30:$D$210))</f>
        <v>83.528999999999996</v>
      </c>
      <c r="D58" s="16">
        <f ca="1">IF(ISNUMBER(kinematics!D82),kinematics!B82,0)</f>
        <v>52</v>
      </c>
      <c r="E58" s="9">
        <f ca="1">IF(ISNUMBER(kinematics!J82),kinematics!J82,0)</f>
        <v>0.9157038300970054</v>
      </c>
      <c r="I58" s="9">
        <f t="shared" ca="1" si="2"/>
        <v>83.528999999999996</v>
      </c>
      <c r="J58" s="16">
        <f ca="1">IF(ISNUMBER(kinematics!D82),kinematics!F82,0)</f>
        <v>19.602956247764162</v>
      </c>
      <c r="K58" s="9">
        <f ca="1">IF(ISNUMBER(kinematics!L82),kinematics!L82,0)</f>
        <v>504.54840090223581</v>
      </c>
      <c r="M58" s="16">
        <f ca="1">IF(ISNUMBER(kinematics!D82),kinematics!B82,MAX($D$6:$D$186))</f>
        <v>52</v>
      </c>
      <c r="N58" s="16">
        <f ca="1">IF(ISNUMBER(kinematics!D82),kinematics!F82,0)</f>
        <v>19.602956247764162</v>
      </c>
      <c r="O58" s="16">
        <f ca="1">IF(ISNUMBER(kinematics!J82),kinematics!J82,0)</f>
        <v>0.9157038300970054</v>
      </c>
      <c r="P58" s="9">
        <f ca="1">IF(ISNUMBER(kinematics!L82),kinematics!L82,0)</f>
        <v>504.54840090223581</v>
      </c>
      <c r="R58" s="9">
        <f t="shared" ref="R58:R70" ca="1" si="7">O58</f>
        <v>0.9157038300970054</v>
      </c>
      <c r="S58" s="9">
        <f t="shared" ca="1" si="6"/>
        <v>504.54840090223581</v>
      </c>
    </row>
    <row r="59" spans="3:19" x14ac:dyDescent="0.25">
      <c r="C59" s="9">
        <f ca="1">IF(ISNUMBER(kinematics!D83),kinematics!D83,MAX(kinematics!$D$30:$D$210))</f>
        <v>84.995999999999995</v>
      </c>
      <c r="D59" s="16">
        <f ca="1">IF(ISNUMBER(kinematics!D83),kinematics!B83,0)</f>
        <v>53</v>
      </c>
      <c r="E59" s="9">
        <f ca="1">IF(ISNUMBER(kinematics!J83),kinematics!J83,0)</f>
        <v>0.91768462180381138</v>
      </c>
      <c r="I59" s="9">
        <f t="shared" ca="1" si="2"/>
        <v>84.995999999999995</v>
      </c>
      <c r="J59" s="16">
        <f ca="1">IF(ISNUMBER(kinematics!D83),kinematics!F83,0)</f>
        <v>19.18752114006957</v>
      </c>
      <c r="K59" s="9">
        <f ca="1">IF(ISNUMBER(kinematics!L83),kinematics!L83,0)</f>
        <v>504.96383600993039</v>
      </c>
      <c r="M59" s="16">
        <f ca="1">IF(ISNUMBER(kinematics!D83),kinematics!B83,MAX($D$6:$D$186))</f>
        <v>53</v>
      </c>
      <c r="N59" s="16">
        <f ca="1">IF(ISNUMBER(kinematics!D83),kinematics!F83,0)</f>
        <v>19.18752114006957</v>
      </c>
      <c r="O59" s="16">
        <f ca="1">IF(ISNUMBER(kinematics!J83),kinematics!J83,0)</f>
        <v>0.91768462180381138</v>
      </c>
      <c r="P59" s="9">
        <f ca="1">IF(ISNUMBER(kinematics!L83),kinematics!L83,0)</f>
        <v>504.96383600993039</v>
      </c>
      <c r="R59" s="9">
        <f t="shared" ca="1" si="7"/>
        <v>0.91768462180381138</v>
      </c>
      <c r="S59" s="9">
        <f t="shared" ca="1" si="6"/>
        <v>504.96383600993039</v>
      </c>
    </row>
    <row r="60" spans="3:19" x14ac:dyDescent="0.25">
      <c r="C60" s="9">
        <f ca="1">IF(ISNUMBER(kinematics!D84),kinematics!D84,MAX(kinematics!$D$30:$D$210))</f>
        <v>86.454999999999998</v>
      </c>
      <c r="D60" s="16">
        <f ca="1">IF(ISNUMBER(kinematics!D84),kinematics!B84,0)</f>
        <v>54</v>
      </c>
      <c r="E60" s="9">
        <f ca="1">IF(ISNUMBER(kinematics!J84),kinematics!J84,0)</f>
        <v>0.91905500416311237</v>
      </c>
      <c r="I60" s="9">
        <f t="shared" ca="1" si="2"/>
        <v>86.454999999999998</v>
      </c>
      <c r="J60" s="16">
        <f ca="1">IF(ISNUMBER(kinematics!D84),kinematics!F84,0)</f>
        <v>18.773636257430866</v>
      </c>
      <c r="K60" s="9">
        <f ca="1">IF(ISNUMBER(kinematics!L84),kinematics!L84,0)</f>
        <v>505.37772089256907</v>
      </c>
      <c r="M60" s="16">
        <f ca="1">IF(ISNUMBER(kinematics!D84),kinematics!B84,MAX($D$6:$D$186))</f>
        <v>54</v>
      </c>
      <c r="N60" s="16">
        <f ca="1">IF(ISNUMBER(kinematics!D84),kinematics!F84,0)</f>
        <v>18.773636257430866</v>
      </c>
      <c r="O60" s="16">
        <f ca="1">IF(ISNUMBER(kinematics!J84),kinematics!J84,0)</f>
        <v>0.91905500416311237</v>
      </c>
      <c r="P60" s="9">
        <f ca="1">IF(ISNUMBER(kinematics!L84),kinematics!L84,0)</f>
        <v>505.37772089256907</v>
      </c>
      <c r="R60" s="9">
        <f t="shared" ca="1" si="7"/>
        <v>0.91905500416311237</v>
      </c>
      <c r="S60" s="9">
        <f t="shared" ca="1" si="6"/>
        <v>505.37772089256907</v>
      </c>
    </row>
    <row r="61" spans="3:19" x14ac:dyDescent="0.25">
      <c r="C61" s="9">
        <f ca="1">IF(ISNUMBER(kinematics!D85),kinematics!D85,MAX(kinematics!$D$30:$D$210))</f>
        <v>87.903999999999996</v>
      </c>
      <c r="D61" s="16">
        <f ca="1">IF(ISNUMBER(kinematics!D85),kinematics!B85,0)</f>
        <v>55</v>
      </c>
      <c r="E61" s="9">
        <f ca="1">IF(ISNUMBER(kinematics!J85),kinematics!J85,0)</f>
        <v>0.91982547732421971</v>
      </c>
      <c r="I61" s="9">
        <f t="shared" ca="1" si="2"/>
        <v>87.903999999999996</v>
      </c>
      <c r="J61" s="16">
        <f ca="1">IF(ISNUMBER(kinematics!D85),kinematics!F85,0)</f>
        <v>18.361649894116287</v>
      </c>
      <c r="K61" s="9">
        <f ca="1">IF(ISNUMBER(kinematics!L85),kinematics!L85,0)</f>
        <v>505.78970725588368</v>
      </c>
      <c r="M61" s="16">
        <f ca="1">IF(ISNUMBER(kinematics!D85),kinematics!B85,MAX($D$6:$D$186))</f>
        <v>55</v>
      </c>
      <c r="N61" s="16">
        <f ca="1">IF(ISNUMBER(kinematics!D85),kinematics!F85,0)</f>
        <v>18.361649894116287</v>
      </c>
      <c r="O61" s="16">
        <f ca="1">IF(ISNUMBER(kinematics!J85),kinematics!J85,0)</f>
        <v>0.91982547732421971</v>
      </c>
      <c r="P61" s="9">
        <f ca="1">IF(ISNUMBER(kinematics!L85),kinematics!L85,0)</f>
        <v>505.78970725588368</v>
      </c>
      <c r="R61" s="9">
        <f t="shared" ca="1" si="7"/>
        <v>0.91982547732421971</v>
      </c>
      <c r="S61" s="9">
        <f t="shared" ca="1" si="6"/>
        <v>505.78970725588368</v>
      </c>
    </row>
    <row r="62" spans="3:19" x14ac:dyDescent="0.25">
      <c r="C62" s="9">
        <f ca="1">IF(ISNUMBER(kinematics!D86),kinematics!D86,MAX(kinematics!$D$30:$D$210))</f>
        <v>89.344999999999999</v>
      </c>
      <c r="D62" s="16">
        <f ca="1">IF(ISNUMBER(kinematics!D86),kinematics!B86,0)</f>
        <v>56</v>
      </c>
      <c r="E62" s="9">
        <f ca="1">IF(ISNUMBER(kinematics!J86),kinematics!J86,0)</f>
        <v>0.92000723488143055</v>
      </c>
      <c r="I62" s="9">
        <f t="shared" ca="1" si="2"/>
        <v>89.344999999999999</v>
      </c>
      <c r="J62" s="16">
        <f ca="1">IF(ISNUMBER(kinematics!D86),kinematics!F86,0)</f>
        <v>17.951901805684567</v>
      </c>
      <c r="K62" s="9">
        <f ca="1">IF(ISNUMBER(kinematics!L86),kinematics!L86,0)</f>
        <v>506.19945534431542</v>
      </c>
      <c r="M62" s="16">
        <f ca="1">IF(ISNUMBER(kinematics!D86),kinematics!B86,MAX($D$6:$D$186))</f>
        <v>56</v>
      </c>
      <c r="N62" s="16">
        <f ca="1">IF(ISNUMBER(kinematics!D86),kinematics!F86,0)</f>
        <v>17.951901805684567</v>
      </c>
      <c r="O62" s="16">
        <f ca="1">IF(ISNUMBER(kinematics!J86),kinematics!J86,0)</f>
        <v>0.92000723488143055</v>
      </c>
      <c r="P62" s="9">
        <f ca="1">IF(ISNUMBER(kinematics!L86),kinematics!L86,0)</f>
        <v>506.19945534431542</v>
      </c>
      <c r="R62" s="9">
        <f t="shared" ca="1" si="7"/>
        <v>0.92000723488143055</v>
      </c>
      <c r="S62" s="9">
        <f t="shared" ca="1" si="6"/>
        <v>506.19945534431542</v>
      </c>
    </row>
    <row r="63" spans="3:19" x14ac:dyDescent="0.25">
      <c r="C63" s="9">
        <f ca="1">IF(ISNUMBER(kinematics!D87),kinematics!D87,MAX(kinematics!$D$30:$D$210))</f>
        <v>90.775999999999996</v>
      </c>
      <c r="D63" s="16">
        <f ca="1">IF(ISNUMBER(kinematics!D87),kinematics!B87,0)</f>
        <v>57</v>
      </c>
      <c r="E63" s="9">
        <f ca="1">IF(ISNUMBER(kinematics!J87),kinematics!J87,0)</f>
        <v>0.91961213575448086</v>
      </c>
      <c r="I63" s="9">
        <f t="shared" ca="1" si="2"/>
        <v>90.775999999999996</v>
      </c>
      <c r="J63" s="16">
        <f ca="1">IF(ISNUMBER(kinematics!D87),kinematics!F87,0)</f>
        <v>17.544722679737223</v>
      </c>
      <c r="K63" s="9">
        <f ca="1">IF(ISNUMBER(kinematics!L87),kinematics!L87,0)</f>
        <v>506.60663447026275</v>
      </c>
      <c r="M63" s="16">
        <f ca="1">IF(ISNUMBER(kinematics!D87),kinematics!B87,MAX($D$6:$D$186))</f>
        <v>57</v>
      </c>
      <c r="N63" s="16">
        <f ca="1">IF(ISNUMBER(kinematics!D87),kinematics!F87,0)</f>
        <v>17.544722679737223</v>
      </c>
      <c r="O63" s="16">
        <f ca="1">IF(ISNUMBER(kinematics!J87),kinematics!J87,0)</f>
        <v>0.91961213575448086</v>
      </c>
      <c r="P63" s="9">
        <f ca="1">IF(ISNUMBER(kinematics!L87),kinematics!L87,0)</f>
        <v>506.60663447026275</v>
      </c>
      <c r="R63" s="9">
        <f t="shared" ca="1" si="7"/>
        <v>0.91961213575448086</v>
      </c>
      <c r="S63" s="9">
        <f t="shared" ca="1" si="6"/>
        <v>506.60663447026275</v>
      </c>
    </row>
    <row r="64" spans="3:19" x14ac:dyDescent="0.25">
      <c r="C64" s="9">
        <f ca="1">IF(ISNUMBER(kinematics!D88),kinematics!D88,MAX(kinematics!$D$30:$D$210))</f>
        <v>92.197000000000003</v>
      </c>
      <c r="D64" s="16">
        <f ca="1">IF(ISNUMBER(kinematics!D88),kinematics!B88,0)</f>
        <v>58</v>
      </c>
      <c r="E64" s="9">
        <f ca="1">IF(ISNUMBER(kinematics!J88),kinematics!J88,0)</f>
        <v>0.91865267469614675</v>
      </c>
      <c r="I64" s="9">
        <f t="shared" ca="1" si="2"/>
        <v>92.197000000000003</v>
      </c>
      <c r="J64" s="16">
        <f ca="1">IF(ISNUMBER(kinematics!D88),kinematics!F88,0)</f>
        <v>17.140433624413536</v>
      </c>
      <c r="K64" s="9">
        <f ca="1">IF(ISNUMBER(kinematics!L88),kinematics!L88,0)</f>
        <v>507.01092352558641</v>
      </c>
      <c r="M64" s="16">
        <f ca="1">IF(ISNUMBER(kinematics!D88),kinematics!B88,MAX($D$6:$D$186))</f>
        <v>58</v>
      </c>
      <c r="N64" s="16">
        <f ca="1">IF(ISNUMBER(kinematics!D88),kinematics!F88,0)</f>
        <v>17.140433624413536</v>
      </c>
      <c r="O64" s="16">
        <f ca="1">IF(ISNUMBER(kinematics!J88),kinematics!J88,0)</f>
        <v>0.91865267469614675</v>
      </c>
      <c r="P64" s="9">
        <f ca="1">IF(ISNUMBER(kinematics!L88),kinematics!L88,0)</f>
        <v>507.01092352558641</v>
      </c>
      <c r="R64" s="9">
        <f t="shared" ca="1" si="7"/>
        <v>0.91865267469614675</v>
      </c>
      <c r="S64" s="9">
        <f t="shared" ca="1" si="6"/>
        <v>507.01092352558641</v>
      </c>
    </row>
    <row r="65" spans="3:19" x14ac:dyDescent="0.25">
      <c r="C65" s="9">
        <f ca="1">IF(ISNUMBER(kinematics!D89),kinematics!D89,MAX(kinematics!$D$30:$D$210))</f>
        <v>93.608999999999995</v>
      </c>
      <c r="D65" s="16">
        <f ca="1">IF(ISNUMBER(kinematics!D89),kinematics!B89,0)</f>
        <v>59</v>
      </c>
      <c r="E65" s="9">
        <f ca="1">IF(ISNUMBER(kinematics!J89),kinematics!J89,0)</f>
        <v>0.91714195145988442</v>
      </c>
      <c r="I65" s="9">
        <f t="shared" ca="1" si="2"/>
        <v>93.608999999999995</v>
      </c>
      <c r="J65" s="16">
        <f ca="1">IF(ISNUMBER(kinematics!D89),kinematics!F89,0)</f>
        <v>16.739345676209435</v>
      </c>
      <c r="K65" s="9">
        <f ca="1">IF(ISNUMBER(kinematics!L89),kinematics!L89,0)</f>
        <v>507.41201147379053</v>
      </c>
      <c r="M65" s="16">
        <f ca="1">IF(ISNUMBER(kinematics!D89),kinematics!B89,MAX($D$6:$D$186))</f>
        <v>59</v>
      </c>
      <c r="N65" s="16">
        <f ca="1">IF(ISNUMBER(kinematics!D89),kinematics!F89,0)</f>
        <v>16.739345676209435</v>
      </c>
      <c r="O65" s="16">
        <f ca="1">IF(ISNUMBER(kinematics!J89),kinematics!J89,0)</f>
        <v>0.91714195145988442</v>
      </c>
      <c r="P65" s="9">
        <f ca="1">IF(ISNUMBER(kinematics!L89),kinematics!L89,0)</f>
        <v>507.41201147379053</v>
      </c>
      <c r="R65" s="9">
        <f t="shared" ca="1" si="7"/>
        <v>0.91714195145988442</v>
      </c>
      <c r="S65" s="9">
        <f t="shared" ca="1" si="6"/>
        <v>507.41201147379053</v>
      </c>
    </row>
    <row r="66" spans="3:19" x14ac:dyDescent="0.25">
      <c r="C66" s="9">
        <f ca="1">IF(ISNUMBER(kinematics!D90),kinematics!D90,MAX(kinematics!$D$30:$D$210))</f>
        <v>95.01</v>
      </c>
      <c r="D66" s="16">
        <f ca="1">IF(ISNUMBER(kinematics!D90),kinematics!B90,0)</f>
        <v>60</v>
      </c>
      <c r="E66" s="9">
        <f ca="1">IF(ISNUMBER(kinematics!J90),kinematics!J90,0)</f>
        <v>0.91509363866492777</v>
      </c>
      <c r="I66" s="9">
        <f t="shared" ca="1" si="2"/>
        <v>95.01</v>
      </c>
      <c r="J66" s="16">
        <f ca="1">IF(ISNUMBER(kinematics!D90),kinematics!F90,0)</f>
        <v>16.341759328739624</v>
      </c>
      <c r="K66" s="9">
        <f ca="1">IF(ISNUMBER(kinematics!L90),kinematics!L90,0)</f>
        <v>507.80959782126035</v>
      </c>
      <c r="M66" s="16">
        <f ca="1">IF(ISNUMBER(kinematics!D90),kinematics!B90,MAX($D$6:$D$186))</f>
        <v>60</v>
      </c>
      <c r="N66" s="16">
        <f ca="1">IF(ISNUMBER(kinematics!D90),kinematics!F90,0)</f>
        <v>16.341759328739624</v>
      </c>
      <c r="O66" s="16">
        <f ca="1">IF(ISNUMBER(kinematics!J90),kinematics!J90,0)</f>
        <v>0.91509363866492777</v>
      </c>
      <c r="P66" s="9">
        <f ca="1">IF(ISNUMBER(kinematics!L90),kinematics!L90,0)</f>
        <v>507.80959782126035</v>
      </c>
      <c r="R66" s="9">
        <f t="shared" ca="1" si="7"/>
        <v>0.91509363866492777</v>
      </c>
      <c r="S66" s="9">
        <f t="shared" ca="1" si="6"/>
        <v>507.80959782126035</v>
      </c>
    </row>
    <row r="67" spans="3:19" x14ac:dyDescent="0.25">
      <c r="C67" s="9">
        <f ca="1">IF(ISNUMBER(kinematics!D91),kinematics!D91,MAX(kinematics!$D$30:$D$210))</f>
        <v>96.400999999999996</v>
      </c>
      <c r="D67" s="16">
        <f ca="1">IF(ISNUMBER(kinematics!D91),kinematics!B91,0)</f>
        <v>61</v>
      </c>
      <c r="E67" s="9">
        <f ca="1">IF(ISNUMBER(kinematics!J91),kinematics!J91,0)</f>
        <v>0.91252194840131473</v>
      </c>
      <c r="I67" s="9">
        <f t="shared" ca="1" si="2"/>
        <v>96.400999999999996</v>
      </c>
      <c r="J67" s="16">
        <f ca="1">IF(ISNUMBER(kinematics!D91),kinematics!F91,0)</f>
        <v>15.947964084092343</v>
      </c>
      <c r="K67" s="9">
        <f ca="1">IF(ISNUMBER(kinematics!L91),kinematics!L91,0)</f>
        <v>508.20339306590762</v>
      </c>
      <c r="M67" s="16">
        <f ca="1">IF(ISNUMBER(kinematics!D91),kinematics!B91,MAX($D$6:$D$186))</f>
        <v>61</v>
      </c>
      <c r="N67" s="16">
        <f ca="1">IF(ISNUMBER(kinematics!D91),kinematics!F91,0)</f>
        <v>15.947964084092343</v>
      </c>
      <c r="O67" s="16">
        <f ca="1">IF(ISNUMBER(kinematics!J91),kinematics!J91,0)</f>
        <v>0.91252194840131473</v>
      </c>
      <c r="P67" s="9">
        <f ca="1">IF(ISNUMBER(kinematics!L91),kinematics!L91,0)</f>
        <v>508.20339306590762</v>
      </c>
      <c r="R67" s="9">
        <f t="shared" ca="1" si="7"/>
        <v>0.91252194840131473</v>
      </c>
      <c r="S67" s="9">
        <f t="shared" ca="1" si="6"/>
        <v>508.20339306590762</v>
      </c>
    </row>
    <row r="68" spans="3:19" x14ac:dyDescent="0.25">
      <c r="C68" s="9">
        <f ca="1">IF(ISNUMBER(kinematics!D92),kinematics!D92,MAX(kinematics!$D$30:$D$210))</f>
        <v>97.781000000000006</v>
      </c>
      <c r="D68" s="16">
        <f ca="1">IF(ISNUMBER(kinematics!D92),kinematics!B92,0)</f>
        <v>62</v>
      </c>
      <c r="E68" s="9">
        <f ca="1">IF(ISNUMBER(kinematics!J92),kinematics!J92,0)</f>
        <v>0.90944159762331489</v>
      </c>
      <c r="I68" s="9">
        <f t="shared" ca="1" si="2"/>
        <v>97.781000000000006</v>
      </c>
      <c r="J68" s="16">
        <f ca="1">IF(ISNUMBER(kinematics!D92),kinematics!F92,0)</f>
        <v>15.558238028459145</v>
      </c>
      <c r="K68" s="9">
        <f ca="1">IF(ISNUMBER(kinematics!L92),kinematics!L92,0)</f>
        <v>508.59311912154084</v>
      </c>
      <c r="M68" s="16">
        <f ca="1">IF(ISNUMBER(kinematics!D92),kinematics!B92,MAX($D$6:$D$186))</f>
        <v>62</v>
      </c>
      <c r="N68" s="16">
        <f ca="1">IF(ISNUMBER(kinematics!D92),kinematics!F92,0)</f>
        <v>15.558238028459145</v>
      </c>
      <c r="O68" s="16">
        <f ca="1">IF(ISNUMBER(kinematics!J92),kinematics!J92,0)</f>
        <v>0.90944159762331489</v>
      </c>
      <c r="P68" s="9">
        <f ca="1">IF(ISNUMBER(kinematics!L92),kinematics!L92,0)</f>
        <v>508.59311912154084</v>
      </c>
      <c r="R68" s="9">
        <f t="shared" ca="1" si="7"/>
        <v>0.90944159762331489</v>
      </c>
      <c r="S68" s="9">
        <f t="shared" ca="1" si="6"/>
        <v>508.59311912154084</v>
      </c>
    </row>
    <row r="69" spans="3:19" x14ac:dyDescent="0.25">
      <c r="C69" s="9">
        <f ca="1">IF(ISNUMBER(kinematics!D93),kinematics!D93,MAX(kinematics!$D$30:$D$210))</f>
        <v>99.15</v>
      </c>
      <c r="D69" s="16">
        <f ca="1">IF(ISNUMBER(kinematics!D93),kinematics!B93,0)</f>
        <v>63</v>
      </c>
      <c r="E69" s="9">
        <f ca="1">IF(ISNUMBER(kinematics!J93),kinematics!J93,0)</f>
        <v>0.90586777238580019</v>
      </c>
      <c r="I69" s="9">
        <f t="shared" ca="1" si="2"/>
        <v>99.15</v>
      </c>
      <c r="J69" s="16">
        <f ca="1">IF(ISNUMBER(kinematics!D93),kinematics!F93,0)</f>
        <v>15.172847433726492</v>
      </c>
      <c r="K69" s="9">
        <f ca="1">IF(ISNUMBER(kinematics!L93),kinematics!L93,0)</f>
        <v>508.97850971627349</v>
      </c>
      <c r="M69" s="16">
        <f ca="1">IF(ISNUMBER(kinematics!D93),kinematics!B93,MAX($D$6:$D$186))</f>
        <v>63</v>
      </c>
      <c r="N69" s="16">
        <f ca="1">IF(ISNUMBER(kinematics!D93),kinematics!F93,0)</f>
        <v>15.172847433726492</v>
      </c>
      <c r="O69" s="16">
        <f ca="1">IF(ISNUMBER(kinematics!J93),kinematics!J93,0)</f>
        <v>0.90586777238580019</v>
      </c>
      <c r="P69" s="9">
        <f ca="1">IF(ISNUMBER(kinematics!L93),kinematics!L93,0)</f>
        <v>508.97850971627349</v>
      </c>
      <c r="R69" s="9">
        <f t="shared" ca="1" si="7"/>
        <v>0.90586777238580019</v>
      </c>
      <c r="S69" s="9">
        <f t="shared" ca="1" si="6"/>
        <v>508.97850971627349</v>
      </c>
    </row>
    <row r="70" spans="3:19" x14ac:dyDescent="0.25">
      <c r="C70" s="9">
        <f ca="1">IF(ISNUMBER(kinematics!D94),kinematics!D94,MAX(kinematics!$D$30:$D$210))</f>
        <v>100.508</v>
      </c>
      <c r="D70" s="16">
        <f ca="1">IF(ISNUMBER(kinematics!D94),kinematics!B94,0)</f>
        <v>64</v>
      </c>
      <c r="E70" s="9">
        <f ca="1">IF(ISNUMBER(kinematics!J94),kinematics!J94,0)</f>
        <v>0.90181609098581195</v>
      </c>
      <c r="I70" s="9">
        <f t="shared" ca="1" si="2"/>
        <v>100.508</v>
      </c>
      <c r="J70" s="16">
        <f ca="1">IF(ISNUMBER(kinematics!D94),kinematics!F94,0)</f>
        <v>14.79204638674349</v>
      </c>
      <c r="K70" s="9">
        <f ca="1">IF(ISNUMBER(kinematics!L94),kinematics!L94,0)</f>
        <v>509.35931076325647</v>
      </c>
      <c r="M70" s="16">
        <f ca="1">IF(ISNUMBER(kinematics!D94),kinematics!B94,MAX($D$6:$D$186))</f>
        <v>64</v>
      </c>
      <c r="N70" s="16">
        <f ca="1">IF(ISNUMBER(kinematics!D94),kinematics!F94,0)</f>
        <v>14.79204638674349</v>
      </c>
      <c r="O70" s="16">
        <f ca="1">IF(ISNUMBER(kinematics!J94),kinematics!J94,0)</f>
        <v>0.90181609098581195</v>
      </c>
      <c r="P70" s="9">
        <f ca="1">IF(ISNUMBER(kinematics!L94),kinematics!L94,0)</f>
        <v>509.35931076325647</v>
      </c>
      <c r="R70" s="9">
        <f t="shared" ca="1" si="7"/>
        <v>0.90181609098581195</v>
      </c>
      <c r="S70" s="9">
        <f t="shared" ref="S70:S133" ca="1" si="8">P70</f>
        <v>509.35931076325647</v>
      </c>
    </row>
    <row r="71" spans="3:19" x14ac:dyDescent="0.25">
      <c r="C71" s="9">
        <f ca="1">IF(ISNUMBER(kinematics!D95),kinematics!D95,MAX(kinematics!$D$30:$D$210))</f>
        <v>101.855</v>
      </c>
      <c r="D71" s="16">
        <f ca="1">IF(ISNUMBER(kinematics!D95),kinematics!B95,0)</f>
        <v>65</v>
      </c>
      <c r="E71" s="9">
        <f ca="1">IF(ISNUMBER(kinematics!J95),kinematics!J95,0)</f>
        <v>0.89730256607873349</v>
      </c>
      <c r="I71" s="9">
        <f t="shared" ref="I71:I134" ca="1" si="9">C71</f>
        <v>101.855</v>
      </c>
      <c r="J71" s="16">
        <f ca="1">IF(ISNUMBER(kinematics!D95),kinematics!F95,0)</f>
        <v>14.416076447955525</v>
      </c>
      <c r="K71" s="9">
        <f ca="1">IF(ISNUMBER(kinematics!L95),kinematics!L95,0)</f>
        <v>509.73528070204446</v>
      </c>
      <c r="M71" s="16">
        <f ca="1">IF(ISNUMBER(kinematics!D95),kinematics!B95,MAX($D$6:$D$186))</f>
        <v>65</v>
      </c>
      <c r="N71" s="16">
        <f ca="1">IF(ISNUMBER(kinematics!D95),kinematics!F95,0)</f>
        <v>14.416076447955525</v>
      </c>
      <c r="O71" s="16">
        <f ca="1">IF(ISNUMBER(kinematics!J95),kinematics!J95,0)</f>
        <v>0.89730256607873349</v>
      </c>
      <c r="P71" s="9">
        <f ca="1">IF(ISNUMBER(kinematics!L95),kinematics!L95,0)</f>
        <v>509.73528070204446</v>
      </c>
      <c r="R71" s="9">
        <f t="shared" ca="1" si="5"/>
        <v>0.89730256607873349</v>
      </c>
      <c r="S71" s="9">
        <f t="shared" ca="1" si="8"/>
        <v>509.73528070204446</v>
      </c>
    </row>
    <row r="72" spans="3:19" x14ac:dyDescent="0.25">
      <c r="C72" s="9">
        <f ca="1">IF(ISNUMBER(kinematics!D96),kinematics!D96,MAX(kinematics!$D$30:$D$210))</f>
        <v>103.191</v>
      </c>
      <c r="D72" s="16">
        <f ca="1">IF(ISNUMBER(kinematics!D96),kinematics!B96,0)</f>
        <v>66</v>
      </c>
      <c r="E72" s="9">
        <f ca="1">IF(ISNUMBER(kinematics!J96),kinematics!J96,0)</f>
        <v>0.89234356584735464</v>
      </c>
      <c r="I72" s="9">
        <f t="shared" ca="1" si="9"/>
        <v>103.191</v>
      </c>
      <c r="J72" s="16">
        <f ca="1">IF(ISNUMBER(kinematics!D96),kinematics!F96,0)</f>
        <v>14.045166341092409</v>
      </c>
      <c r="K72" s="9">
        <f ca="1">IF(ISNUMBER(kinematics!L96),kinematics!L96,0)</f>
        <v>510.10619080890757</v>
      </c>
      <c r="M72" s="16">
        <f ca="1">IF(ISNUMBER(kinematics!D96),kinematics!B96,MAX($D$6:$D$186))</f>
        <v>66</v>
      </c>
      <c r="N72" s="16">
        <f ca="1">IF(ISNUMBER(kinematics!D96),kinematics!F96,0)</f>
        <v>14.045166341092409</v>
      </c>
      <c r="O72" s="16">
        <f ca="1">IF(ISNUMBER(kinematics!J96),kinematics!J96,0)</f>
        <v>0.89234356584735464</v>
      </c>
      <c r="P72" s="9">
        <f ca="1">IF(ISNUMBER(kinematics!L96),kinematics!L96,0)</f>
        <v>510.10619080890757</v>
      </c>
      <c r="R72" s="9">
        <f t="shared" ca="1" si="5"/>
        <v>0.89234356584735464</v>
      </c>
      <c r="S72" s="9">
        <f t="shared" ca="1" si="8"/>
        <v>510.10619080890757</v>
      </c>
    </row>
    <row r="73" spans="3:19" x14ac:dyDescent="0.25">
      <c r="C73" s="9">
        <f ca="1">IF(ISNUMBER(kinematics!D97),kinematics!D97,MAX(kinematics!$D$30:$D$210))</f>
        <v>104.514</v>
      </c>
      <c r="D73" s="16">
        <f ca="1">IF(ISNUMBER(kinematics!D97),kinematics!B97,0)</f>
        <v>67</v>
      </c>
      <c r="E73" s="9">
        <f ca="1">IF(ISNUMBER(kinematics!J97),kinematics!J97,0)</f>
        <v>0.88695577431088746</v>
      </c>
      <c r="I73" s="9">
        <f t="shared" ca="1" si="9"/>
        <v>104.514</v>
      </c>
      <c r="J73" s="16">
        <f ca="1">IF(ISNUMBER(kinematics!D97),kinematics!F97,0)</f>
        <v>13.679531675561234</v>
      </c>
      <c r="K73" s="9">
        <f ca="1">IF(ISNUMBER(kinematics!L97),kinematics!L97,0)</f>
        <v>510.47182547443873</v>
      </c>
      <c r="M73" s="16">
        <f ca="1">IF(ISNUMBER(kinematics!D97),kinematics!B97,MAX($D$6:$D$186))</f>
        <v>67</v>
      </c>
      <c r="N73" s="16">
        <f ca="1">IF(ISNUMBER(kinematics!D97),kinematics!F97,0)</f>
        <v>13.679531675561234</v>
      </c>
      <c r="O73" s="16">
        <f ca="1">IF(ISNUMBER(kinematics!J97),kinematics!J97,0)</f>
        <v>0.88695577431088746</v>
      </c>
      <c r="P73" s="9">
        <f ca="1">IF(ISNUMBER(kinematics!L97),kinematics!L97,0)</f>
        <v>510.47182547443873</v>
      </c>
      <c r="R73" s="9">
        <f t="shared" ca="1" si="5"/>
        <v>0.88695577431088746</v>
      </c>
      <c r="S73" s="9">
        <f t="shared" ca="1" si="8"/>
        <v>510.47182547443873</v>
      </c>
    </row>
    <row r="74" spans="3:19" x14ac:dyDescent="0.25">
      <c r="C74" s="9">
        <f ca="1">IF(ISNUMBER(kinematics!D98),kinematics!D98,MAX(kinematics!$D$30:$D$210))</f>
        <v>105.82599999999999</v>
      </c>
      <c r="D74" s="16">
        <f ca="1">IF(ISNUMBER(kinematics!D98),kinematics!B98,0)</f>
        <v>68</v>
      </c>
      <c r="E74" s="9">
        <f ca="1">IF(ISNUMBER(kinematics!J98),kinematics!J98,0)</f>
        <v>0.88115615087021537</v>
      </c>
      <c r="I74" s="9">
        <f t="shared" ca="1" si="9"/>
        <v>105.82599999999999</v>
      </c>
      <c r="J74" s="16">
        <f ca="1">IF(ISNUMBER(kinematics!D98),kinematics!F98,0)</f>
        <v>13.319374703138736</v>
      </c>
      <c r="K74" s="9">
        <f ca="1">IF(ISNUMBER(kinematics!L98),kinematics!L98,0)</f>
        <v>510.83198244686122</v>
      </c>
      <c r="M74" s="16">
        <f ca="1">IF(ISNUMBER(kinematics!D98),kinematics!B98,MAX($D$6:$D$186))</f>
        <v>68</v>
      </c>
      <c r="N74" s="16">
        <f ca="1">IF(ISNUMBER(kinematics!D98),kinematics!F98,0)</f>
        <v>13.319374703138736</v>
      </c>
      <c r="O74" s="16">
        <f ca="1">IF(ISNUMBER(kinematics!J98),kinematics!J98,0)</f>
        <v>0.88115615087021537</v>
      </c>
      <c r="P74" s="9">
        <f ca="1">IF(ISNUMBER(kinematics!L98),kinematics!L98,0)</f>
        <v>510.83198244686122</v>
      </c>
      <c r="R74" s="9">
        <f t="shared" ca="1" si="5"/>
        <v>0.88115615087021537</v>
      </c>
      <c r="S74" s="9">
        <f t="shared" ca="1" si="8"/>
        <v>510.83198244686122</v>
      </c>
    </row>
    <row r="75" spans="3:19" x14ac:dyDescent="0.25">
      <c r="C75" s="9">
        <f ca="1">IF(ISNUMBER(kinematics!D99),kinematics!D99,MAX(kinematics!$D$30:$D$210))</f>
        <v>107.125</v>
      </c>
      <c r="D75" s="16">
        <f ca="1">IF(ISNUMBER(kinematics!D99),kinematics!B99,0)</f>
        <v>69</v>
      </c>
      <c r="E75" s="9">
        <f ca="1">IF(ISNUMBER(kinematics!J99),kinematics!J99,0)</f>
        <v>0.87496188919587004</v>
      </c>
      <c r="I75" s="9">
        <f t="shared" ca="1" si="9"/>
        <v>107.125</v>
      </c>
      <c r="J75" s="16">
        <f ca="1">IF(ISNUMBER(kinematics!D99),kinematics!F99,0)</f>
        <v>12.964884110502238</v>
      </c>
      <c r="K75" s="9">
        <f ca="1">IF(ISNUMBER(kinematics!L99),kinematics!L99,0)</f>
        <v>511.18647303949774</v>
      </c>
      <c r="M75" s="16">
        <f ca="1">IF(ISNUMBER(kinematics!D99),kinematics!B99,MAX($D$6:$D$186))</f>
        <v>69</v>
      </c>
      <c r="N75" s="16">
        <f ca="1">IF(ISNUMBER(kinematics!D99),kinematics!F99,0)</f>
        <v>12.964884110502238</v>
      </c>
      <c r="O75" s="16">
        <f ca="1">IF(ISNUMBER(kinematics!J99),kinematics!J99,0)</f>
        <v>0.87496188919587004</v>
      </c>
      <c r="P75" s="9">
        <f ca="1">IF(ISNUMBER(kinematics!L99),kinematics!L99,0)</f>
        <v>511.18647303949774</v>
      </c>
      <c r="R75" s="9">
        <f t="shared" ca="1" si="5"/>
        <v>0.87496188919587004</v>
      </c>
      <c r="S75" s="9">
        <f t="shared" ca="1" si="8"/>
        <v>511.18647303949774</v>
      </c>
    </row>
    <row r="76" spans="3:19" x14ac:dyDescent="0.25">
      <c r="C76" s="9">
        <f ca="1">IF(ISNUMBER(kinematics!D100),kinematics!D100,MAX(kinematics!$D$30:$D$210))</f>
        <v>108.411</v>
      </c>
      <c r="D76" s="16">
        <f ca="1">IF(ISNUMBER(kinematics!D100),kinematics!B100,0)</f>
        <v>70</v>
      </c>
      <c r="E76" s="9">
        <f ca="1">IF(ISNUMBER(kinematics!J100),kinematics!J100,0)</f>
        <v>0.86839037557483867</v>
      </c>
      <c r="I76" s="9">
        <f t="shared" ca="1" si="9"/>
        <v>108.411</v>
      </c>
      <c r="J76" s="16">
        <f ca="1">IF(ISNUMBER(kinematics!D100),kinematics!F100,0)</f>
        <v>12.616234849036426</v>
      </c>
      <c r="K76" s="9">
        <f ca="1">IF(ISNUMBER(kinematics!L100),kinematics!L100,0)</f>
        <v>511.53512230096356</v>
      </c>
      <c r="M76" s="16">
        <f ca="1">IF(ISNUMBER(kinematics!D100),kinematics!B100,MAX($D$6:$D$186))</f>
        <v>70</v>
      </c>
      <c r="N76" s="16">
        <f ca="1">IF(ISNUMBER(kinematics!D100),kinematics!F100,0)</f>
        <v>12.616234849036426</v>
      </c>
      <c r="O76" s="16">
        <f ca="1">IF(ISNUMBER(kinematics!J100),kinematics!J100,0)</f>
        <v>0.86839037557483867</v>
      </c>
      <c r="P76" s="9">
        <f ca="1">IF(ISNUMBER(kinematics!L100),kinematics!L100,0)</f>
        <v>511.53512230096356</v>
      </c>
      <c r="R76" s="9">
        <f t="shared" ca="1" si="5"/>
        <v>0.86839037557483867</v>
      </c>
      <c r="S76" s="9">
        <f t="shared" ca="1" si="8"/>
        <v>511.53512230096356</v>
      </c>
    </row>
    <row r="77" spans="3:19" x14ac:dyDescent="0.25">
      <c r="C77" s="9">
        <f ca="1">IF(ISNUMBER(kinematics!D101),kinematics!D101,MAX(kinematics!$D$30:$D$210))</f>
        <v>109.685</v>
      </c>
      <c r="D77" s="16">
        <f ca="1">IF(ISNUMBER(kinematics!D101),kinematics!B101,0)</f>
        <v>71</v>
      </c>
      <c r="E77" s="9">
        <f ca="1">IF(ISNUMBER(kinematics!J101),kinematics!J101,0)</f>
        <v>0.86145914684265701</v>
      </c>
      <c r="I77" s="9">
        <f t="shared" ca="1" si="9"/>
        <v>109.685</v>
      </c>
      <c r="J77" s="16">
        <f ca="1">IF(ISNUMBER(kinematics!D101),kinematics!F101,0)</f>
        <v>12.273588003249653</v>
      </c>
      <c r="K77" s="9">
        <f ca="1">IF(ISNUMBER(kinematics!L101),kinematics!L101,0)</f>
        <v>511.87776914675032</v>
      </c>
      <c r="M77" s="16">
        <f ca="1">IF(ISNUMBER(kinematics!D101),kinematics!B101,MAX($D$6:$D$186))</f>
        <v>71</v>
      </c>
      <c r="N77" s="16">
        <f ca="1">IF(ISNUMBER(kinematics!D101),kinematics!F101,0)</f>
        <v>12.273588003249653</v>
      </c>
      <c r="O77" s="16">
        <f ca="1">IF(ISNUMBER(kinematics!J101),kinematics!J101,0)</f>
        <v>0.86145914684265701</v>
      </c>
      <c r="P77" s="9">
        <f ca="1">IF(ISNUMBER(kinematics!L101),kinematics!L101,0)</f>
        <v>511.87776914675032</v>
      </c>
      <c r="R77" s="9">
        <f t="shared" ca="1" si="5"/>
        <v>0.86145914684265701</v>
      </c>
      <c r="S77" s="9">
        <f t="shared" ca="1" si="8"/>
        <v>511.87776914675032</v>
      </c>
    </row>
    <row r="78" spans="3:19" x14ac:dyDescent="0.25">
      <c r="C78" s="9">
        <f ca="1">IF(ISNUMBER(kinematics!D102),kinematics!D102,MAX(kinematics!$D$30:$D$210))</f>
        <v>110.946</v>
      </c>
      <c r="D78" s="16">
        <f ca="1">IF(ISNUMBER(kinematics!D102),kinematics!B102,0)</f>
        <v>72</v>
      </c>
      <c r="E78" s="9">
        <f ca="1">IF(ISNUMBER(kinematics!J102),kinematics!J102,0)</f>
        <v>0.85418584803728159</v>
      </c>
      <c r="I78" s="9">
        <f t="shared" ca="1" si="9"/>
        <v>110.946</v>
      </c>
      <c r="J78" s="16">
        <f ca="1">IF(ISNUMBER(kinematics!D102),kinematics!F102,0)</f>
        <v>11.937090698999425</v>
      </c>
      <c r="K78" s="9">
        <f ca="1">IF(ISNUMBER(kinematics!L102),kinematics!L102,0)</f>
        <v>512.21426645100053</v>
      </c>
      <c r="M78" s="16">
        <f ca="1">IF(ISNUMBER(kinematics!D102),kinematics!B102,MAX($D$6:$D$186))</f>
        <v>72</v>
      </c>
      <c r="N78" s="16">
        <f ca="1">IF(ISNUMBER(kinematics!D102),kinematics!F102,0)</f>
        <v>11.937090698999425</v>
      </c>
      <c r="O78" s="16">
        <f ca="1">IF(ISNUMBER(kinematics!J102),kinematics!J102,0)</f>
        <v>0.85418584803728159</v>
      </c>
      <c r="P78" s="9">
        <f ca="1">IF(ISNUMBER(kinematics!L102),kinematics!L102,0)</f>
        <v>512.21426645100053</v>
      </c>
      <c r="R78" s="9">
        <f t="shared" ca="1" si="5"/>
        <v>0.85418584803728159</v>
      </c>
      <c r="S78" s="9">
        <f t="shared" ca="1" si="8"/>
        <v>512.21426645100053</v>
      </c>
    </row>
    <row r="79" spans="3:19" x14ac:dyDescent="0.25">
      <c r="C79" s="9">
        <f ca="1">IF(ISNUMBER(kinematics!D103),kinematics!D103,MAX(kinematics!$D$30:$D$210))</f>
        <v>112.194</v>
      </c>
      <c r="D79" s="16">
        <f ca="1">IF(ISNUMBER(kinematics!D103),kinematics!B103,0)</f>
        <v>73</v>
      </c>
      <c r="E79" s="9">
        <f ca="1">IF(ISNUMBER(kinematics!J103),kinematics!J103,0)</f>
        <v>0.84658818992080398</v>
      </c>
      <c r="I79" s="9">
        <f t="shared" ca="1" si="9"/>
        <v>112.194</v>
      </c>
      <c r="J79" s="16">
        <f ca="1">IF(ISNUMBER(kinematics!D103),kinematics!F103,0)</f>
        <v>11.6068760525641</v>
      </c>
      <c r="K79" s="9">
        <f ca="1">IF(ISNUMBER(kinematics!L103),kinematics!L103,0)</f>
        <v>512.54448109743589</v>
      </c>
      <c r="M79" s="16">
        <f ca="1">IF(ISNUMBER(kinematics!D103),kinematics!B103,MAX($D$6:$D$186))</f>
        <v>73</v>
      </c>
      <c r="N79" s="16">
        <f ca="1">IF(ISNUMBER(kinematics!D103),kinematics!F103,0)</f>
        <v>11.6068760525641</v>
      </c>
      <c r="O79" s="16">
        <f ca="1">IF(ISNUMBER(kinematics!J103),kinematics!J103,0)</f>
        <v>0.84658818992080398</v>
      </c>
      <c r="P79" s="9">
        <f ca="1">IF(ISNUMBER(kinematics!L103),kinematics!L103,0)</f>
        <v>512.54448109743589</v>
      </c>
      <c r="R79" s="9">
        <f t="shared" ca="1" si="5"/>
        <v>0.84658818992080398</v>
      </c>
      <c r="S79" s="9">
        <f t="shared" ca="1" si="8"/>
        <v>512.54448109743589</v>
      </c>
    </row>
    <row r="80" spans="3:19" x14ac:dyDescent="0.25">
      <c r="C80" s="9">
        <f ca="1">IF(ISNUMBER(kinematics!D104),kinematics!D104,MAX(kinematics!$D$30:$D$210))</f>
        <v>113.429</v>
      </c>
      <c r="D80" s="16">
        <f ca="1">IF(ISNUMBER(kinematics!D104),kinematics!B104,0)</f>
        <v>74</v>
      </c>
      <c r="E80" s="9">
        <f ca="1">IF(ISNUMBER(kinematics!J104),kinematics!J104,0)</f>
        <v>0.83868390652457769</v>
      </c>
      <c r="I80" s="9">
        <f t="shared" ca="1" si="9"/>
        <v>113.429</v>
      </c>
      <c r="J80" s="16">
        <f ca="1">IF(ISNUMBER(kinematics!D104),kinematics!F104,0)</f>
        <v>11.283063161423637</v>
      </c>
      <c r="K80" s="9">
        <f ca="1">IF(ISNUMBER(kinematics!L104),kinematics!L104,0)</f>
        <v>512.86829398857628</v>
      </c>
      <c r="M80" s="16">
        <f ca="1">IF(ISNUMBER(kinematics!D104),kinematics!B104,MAX($D$6:$D$186))</f>
        <v>74</v>
      </c>
      <c r="N80" s="16">
        <f ca="1">IF(ISNUMBER(kinematics!D104),kinematics!F104,0)</f>
        <v>11.283063161423637</v>
      </c>
      <c r="O80" s="16">
        <f ca="1">IF(ISNUMBER(kinematics!J104),kinematics!J104,0)</f>
        <v>0.83868390652457769</v>
      </c>
      <c r="P80" s="9">
        <f ca="1">IF(ISNUMBER(kinematics!L104),kinematics!L104,0)</f>
        <v>512.86829398857628</v>
      </c>
      <c r="R80" s="9">
        <f t="shared" ca="1" si="5"/>
        <v>0.83868390652457769</v>
      </c>
      <c r="S80" s="9">
        <f t="shared" ca="1" si="8"/>
        <v>512.86829398857628</v>
      </c>
    </row>
    <row r="81" spans="3:19" x14ac:dyDescent="0.25">
      <c r="C81" s="9">
        <f ca="1">IF(ISNUMBER(kinematics!D105),kinematics!D105,MAX(kinematics!$D$30:$D$210))</f>
        <v>114.65</v>
      </c>
      <c r="D81" s="16">
        <f ca="1">IF(ISNUMBER(kinematics!D105),kinematics!B105,0)</f>
        <v>75</v>
      </c>
      <c r="E81" s="9">
        <f ca="1">IF(ISNUMBER(kinematics!J105),kinematics!J105,0)</f>
        <v>0.83049071288180087</v>
      </c>
      <c r="I81" s="9">
        <f t="shared" ca="1" si="9"/>
        <v>114.65</v>
      </c>
      <c r="J81" s="16">
        <f ca="1">IF(ISNUMBER(kinematics!D105),kinematics!F105,0)</f>
        <v>10.965757137404713</v>
      </c>
      <c r="K81" s="9">
        <f ca="1">IF(ISNUMBER(kinematics!L105),kinematics!L105,0)</f>
        <v>513.18560001259527</v>
      </c>
      <c r="M81" s="16">
        <f ca="1">IF(ISNUMBER(kinematics!D105),kinematics!B105,MAX($D$6:$D$186))</f>
        <v>75</v>
      </c>
      <c r="N81" s="16">
        <f ca="1">IF(ISNUMBER(kinematics!D105),kinematics!F105,0)</f>
        <v>10.965757137404713</v>
      </c>
      <c r="O81" s="16">
        <f ca="1">IF(ISNUMBER(kinematics!J105),kinematics!J105,0)</f>
        <v>0.83049071288180087</v>
      </c>
      <c r="P81" s="9">
        <f ca="1">IF(ISNUMBER(kinematics!L105),kinematics!L105,0)</f>
        <v>513.18560001259527</v>
      </c>
      <c r="R81" s="9">
        <f t="shared" ca="1" si="5"/>
        <v>0.83049071288180087</v>
      </c>
      <c r="S81" s="9">
        <f t="shared" ca="1" si="8"/>
        <v>513.18560001259527</v>
      </c>
    </row>
    <row r="82" spans="3:19" x14ac:dyDescent="0.25">
      <c r="C82" s="9">
        <f ca="1">IF(ISNUMBER(kinematics!D106),kinematics!D106,MAX(kinematics!$D$30:$D$210))</f>
        <v>115.857</v>
      </c>
      <c r="D82" s="16">
        <f ca="1">IF(ISNUMBER(kinematics!D106),kinematics!B106,0)</f>
        <v>76</v>
      </c>
      <c r="E82" s="9">
        <f ca="1">IF(ISNUMBER(kinematics!J106),kinematics!J106,0)</f>
        <v>0.82202626311905036</v>
      </c>
      <c r="I82" s="9">
        <f t="shared" ca="1" si="9"/>
        <v>115.857</v>
      </c>
      <c r="J82" s="16">
        <f ca="1">IF(ISNUMBER(kinematics!D106),kinematics!F106,0)</f>
        <v>10.655049182614043</v>
      </c>
      <c r="K82" s="9">
        <f ca="1">IF(ISNUMBER(kinematics!L106),kinematics!L106,0)</f>
        <v>513.49630796738597</v>
      </c>
      <c r="M82" s="16">
        <f ca="1">IF(ISNUMBER(kinematics!D106),kinematics!B106,MAX($D$6:$D$186))</f>
        <v>76</v>
      </c>
      <c r="N82" s="16">
        <f ca="1">IF(ISNUMBER(kinematics!D106),kinematics!F106,0)</f>
        <v>10.655049182614043</v>
      </c>
      <c r="O82" s="16">
        <f ca="1">IF(ISNUMBER(kinematics!J106),kinematics!J106,0)</f>
        <v>0.82202626311905036</v>
      </c>
      <c r="P82" s="9">
        <f ca="1">IF(ISNUMBER(kinematics!L106),kinematics!L106,0)</f>
        <v>513.49630796738597</v>
      </c>
      <c r="R82" s="9">
        <f t="shared" ca="1" si="5"/>
        <v>0.82202626311905036</v>
      </c>
      <c r="S82" s="9">
        <f t="shared" ca="1" si="8"/>
        <v>513.49630796738597</v>
      </c>
    </row>
    <row r="83" spans="3:19" x14ac:dyDescent="0.25">
      <c r="C83" s="9">
        <f ca="1">IF(ISNUMBER(kinematics!D107),kinematics!D107,MAX(kinematics!$D$30:$D$210))</f>
        <v>117.051</v>
      </c>
      <c r="D83" s="16">
        <f ca="1">IF(ISNUMBER(kinematics!D107),kinematics!B107,0)</f>
        <v>77</v>
      </c>
      <c r="E83" s="9">
        <f ca="1">IF(ISNUMBER(kinematics!J107),kinematics!J107,0)</f>
        <v>0.81330810908498108</v>
      </c>
      <c r="I83" s="9">
        <f t="shared" ca="1" si="9"/>
        <v>117.051</v>
      </c>
      <c r="J83" s="16">
        <f ca="1">IF(ISNUMBER(kinematics!D107),kinematics!F107,0)</f>
        <v>10.351016708342891</v>
      </c>
      <c r="K83" s="9">
        <f ca="1">IF(ISNUMBER(kinematics!L107),kinematics!L107,0)</f>
        <v>513.80034044165711</v>
      </c>
      <c r="M83" s="16">
        <f ca="1">IF(ISNUMBER(kinematics!D107),kinematics!B107,MAX($D$6:$D$186))</f>
        <v>77</v>
      </c>
      <c r="N83" s="16">
        <f ca="1">IF(ISNUMBER(kinematics!D107),kinematics!F107,0)</f>
        <v>10.351016708342891</v>
      </c>
      <c r="O83" s="16">
        <f ca="1">IF(ISNUMBER(kinematics!J107),kinematics!J107,0)</f>
        <v>0.81330810908498108</v>
      </c>
      <c r="P83" s="9">
        <f ca="1">IF(ISNUMBER(kinematics!L107),kinematics!L107,0)</f>
        <v>513.80034044165711</v>
      </c>
      <c r="R83" s="9">
        <f t="shared" ca="1" si="5"/>
        <v>0.81330810908498108</v>
      </c>
      <c r="S83" s="9">
        <f t="shared" ca="1" si="8"/>
        <v>513.80034044165711</v>
      </c>
    </row>
    <row r="84" spans="3:19" x14ac:dyDescent="0.25">
      <c r="C84" s="9">
        <f ca="1">IF(ISNUMBER(kinematics!D108),kinematics!D108,MAX(kinematics!$D$30:$D$210))</f>
        <v>118.23</v>
      </c>
      <c r="D84" s="16">
        <f ca="1">IF(ISNUMBER(kinematics!D108),kinematics!B108,0)</f>
        <v>78</v>
      </c>
      <c r="E84" s="9">
        <f ca="1">IF(ISNUMBER(kinematics!J108),kinematics!J108,0)</f>
        <v>0.80435365969911143</v>
      </c>
      <c r="I84" s="9">
        <f t="shared" ca="1" si="9"/>
        <v>118.23</v>
      </c>
      <c r="J84" s="16">
        <f ca="1">IF(ISNUMBER(kinematics!D108),kinematics!F108,0)</f>
        <v>10.05372349684942</v>
      </c>
      <c r="K84" s="9">
        <f ca="1">IF(ISNUMBER(kinematics!L108),kinematics!L108,0)</f>
        <v>514.09763365315052</v>
      </c>
      <c r="M84" s="16">
        <f ca="1">IF(ISNUMBER(kinematics!D108),kinematics!B108,MAX($D$6:$D$186))</f>
        <v>78</v>
      </c>
      <c r="N84" s="16">
        <f ca="1">IF(ISNUMBER(kinematics!D108),kinematics!F108,0)</f>
        <v>10.05372349684942</v>
      </c>
      <c r="O84" s="16">
        <f ca="1">IF(ISNUMBER(kinematics!J108),kinematics!J108,0)</f>
        <v>0.80435365969911143</v>
      </c>
      <c r="P84" s="9">
        <f ca="1">IF(ISNUMBER(kinematics!L108),kinematics!L108,0)</f>
        <v>514.09763365315052</v>
      </c>
      <c r="R84" s="9">
        <f t="shared" ca="1" si="5"/>
        <v>0.80435365969911143</v>
      </c>
      <c r="S84" s="9">
        <f t="shared" ca="1" si="8"/>
        <v>514.09763365315052</v>
      </c>
    </row>
    <row r="85" spans="3:19" x14ac:dyDescent="0.25">
      <c r="C85" s="9">
        <f ca="1">IF(ISNUMBER(kinematics!D109),kinematics!D109,MAX(kinematics!$D$30:$D$210))</f>
        <v>119.395</v>
      </c>
      <c r="D85" s="16">
        <f ca="1">IF(ISNUMBER(kinematics!D109),kinematics!B109,0)</f>
        <v>79</v>
      </c>
      <c r="E85" s="9">
        <f ca="1">IF(ISNUMBER(kinematics!J109),kinematics!J109,0)</f>
        <v>0.79518014120710478</v>
      </c>
      <c r="I85" s="9">
        <f t="shared" ca="1" si="9"/>
        <v>119.395</v>
      </c>
      <c r="J85" s="16">
        <f ca="1">IF(ISNUMBER(kinematics!D109),kinematics!F109,0)</f>
        <v>9.7632199056444513</v>
      </c>
      <c r="K85" s="9">
        <f ca="1">IF(ISNUMBER(kinematics!L109),kinematics!L109,0)</f>
        <v>514.38813724435556</v>
      </c>
      <c r="M85" s="16">
        <f ca="1">IF(ISNUMBER(kinematics!D109),kinematics!B109,MAX($D$6:$D$186))</f>
        <v>79</v>
      </c>
      <c r="N85" s="16">
        <f ca="1">IF(ISNUMBER(kinematics!D109),kinematics!F109,0)</f>
        <v>9.7632199056444513</v>
      </c>
      <c r="O85" s="16">
        <f ca="1">IF(ISNUMBER(kinematics!J109),kinematics!J109,0)</f>
        <v>0.79518014120710478</v>
      </c>
      <c r="P85" s="9">
        <f ca="1">IF(ISNUMBER(kinematics!L109),kinematics!L109,0)</f>
        <v>514.38813724435556</v>
      </c>
      <c r="R85" s="9">
        <f t="shared" ca="1" si="5"/>
        <v>0.79518014120710478</v>
      </c>
      <c r="S85" s="9">
        <f t="shared" ca="1" si="8"/>
        <v>514.38813724435556</v>
      </c>
    </row>
    <row r="86" spans="3:19" x14ac:dyDescent="0.25">
      <c r="C86" s="9">
        <f ca="1">IF(ISNUMBER(kinematics!D110),kinematics!D110,MAX(kinematics!$D$30:$D$210))</f>
        <v>120.54600000000001</v>
      </c>
      <c r="D86" s="16">
        <f ca="1">IF(ISNUMBER(kinematics!D110),kinematics!B110,0)</f>
        <v>80</v>
      </c>
      <c r="E86" s="9">
        <f ca="1">IF(ISNUMBER(kinematics!J110),kinematics!J110,0)</f>
        <v>0.78580455853039033</v>
      </c>
      <c r="I86" s="9">
        <f t="shared" ca="1" si="9"/>
        <v>120.54600000000001</v>
      </c>
      <c r="J86" s="16">
        <f ca="1">IF(ISNUMBER(kinematics!D110),kinematics!F110,0)</f>
        <v>9.4795431136059189</v>
      </c>
      <c r="K86" s="9">
        <f ca="1">IF(ISNUMBER(kinematics!L110),kinematics!L110,0)</f>
        <v>514.67181403639404</v>
      </c>
      <c r="M86" s="16">
        <f ca="1">IF(ISNUMBER(kinematics!D110),kinematics!B110,MAX($D$6:$D$186))</f>
        <v>80</v>
      </c>
      <c r="N86" s="16">
        <f ca="1">IF(ISNUMBER(kinematics!D110),kinematics!F110,0)</f>
        <v>9.4795431136059189</v>
      </c>
      <c r="O86" s="16">
        <f ca="1">IF(ISNUMBER(kinematics!J110),kinematics!J110,0)</f>
        <v>0.78580455853039033</v>
      </c>
      <c r="P86" s="9">
        <f ca="1">IF(ISNUMBER(kinematics!L110),kinematics!L110,0)</f>
        <v>514.67181403639404</v>
      </c>
      <c r="R86" s="9">
        <f t="shared" ca="1" si="5"/>
        <v>0.78580455853039033</v>
      </c>
      <c r="S86" s="9">
        <f t="shared" ca="1" si="8"/>
        <v>514.67181403639404</v>
      </c>
    </row>
    <row r="87" spans="3:19" x14ac:dyDescent="0.25">
      <c r="C87" s="9">
        <f ca="1">IF(ISNUMBER(kinematics!D111),kinematics!D111,MAX(kinematics!$D$30:$D$210))</f>
        <v>121.682</v>
      </c>
      <c r="D87" s="16">
        <f ca="1">IF(ISNUMBER(kinematics!D111),kinematics!B111,0)</f>
        <v>81</v>
      </c>
      <c r="E87" s="9">
        <f ca="1">IF(ISNUMBER(kinematics!J111),kinematics!J111,0)</f>
        <v>0.77624365789732708</v>
      </c>
      <c r="I87" s="9">
        <f t="shared" ca="1" si="9"/>
        <v>121.682</v>
      </c>
      <c r="J87" s="16">
        <f ca="1">IF(ISNUMBER(kinematics!D111),kinematics!F111,0)</f>
        <v>9.2027174079370404</v>
      </c>
      <c r="K87" s="9">
        <f ca="1">IF(ISNUMBER(kinematics!L111),kinematics!L111,0)</f>
        <v>514.94863974206294</v>
      </c>
      <c r="M87" s="16">
        <f ca="1">IF(ISNUMBER(kinematics!D111),kinematics!B111,MAX($D$6:$D$186))</f>
        <v>81</v>
      </c>
      <c r="N87" s="16">
        <f ca="1">IF(ISNUMBER(kinematics!D111),kinematics!F111,0)</f>
        <v>9.2027174079370404</v>
      </c>
      <c r="O87" s="16">
        <f ca="1">IF(ISNUMBER(kinematics!J111),kinematics!J111,0)</f>
        <v>0.77624365789732708</v>
      </c>
      <c r="P87" s="9">
        <f ca="1">IF(ISNUMBER(kinematics!L111),kinematics!L111,0)</f>
        <v>514.94863974206294</v>
      </c>
      <c r="R87" s="9">
        <f t="shared" ca="1" si="5"/>
        <v>0.77624365789732708</v>
      </c>
      <c r="S87" s="9">
        <f t="shared" ca="1" si="8"/>
        <v>514.94863974206294</v>
      </c>
    </row>
    <row r="88" spans="3:19" x14ac:dyDescent="0.25">
      <c r="C88" s="9">
        <f ca="1">IF(ISNUMBER(kinematics!D112),kinematics!D112,MAX(kinematics!$D$30:$D$210))</f>
        <v>122.804</v>
      </c>
      <c r="D88" s="16">
        <f ca="1">IF(ISNUMBER(kinematics!D112),kinematics!B112,0)</f>
        <v>82</v>
      </c>
      <c r="E88" s="9">
        <f ca="1">IF(ISNUMBER(kinematics!J112),kinematics!J112,0)</f>
        <v>0.76651389094035494</v>
      </c>
      <c r="I88" s="9">
        <f t="shared" ca="1" si="9"/>
        <v>122.804</v>
      </c>
      <c r="J88" s="16">
        <f ca="1">IF(ISNUMBER(kinematics!D112),kinematics!F112,0)</f>
        <v>8.9327545106693531</v>
      </c>
      <c r="K88" s="9">
        <f ca="1">IF(ISNUMBER(kinematics!L112),kinematics!L112,0)</f>
        <v>515.21860263933058</v>
      </c>
      <c r="M88" s="16">
        <f ca="1">IF(ISNUMBER(kinematics!D112),kinematics!B112,MAX($D$6:$D$186))</f>
        <v>82</v>
      </c>
      <c r="N88" s="16">
        <f ca="1">IF(ISNUMBER(kinematics!D112),kinematics!F112,0)</f>
        <v>8.9327545106693531</v>
      </c>
      <c r="O88" s="16">
        <f ca="1">IF(ISNUMBER(kinematics!J112),kinematics!J112,0)</f>
        <v>0.76651389094035494</v>
      </c>
      <c r="P88" s="9">
        <f ca="1">IF(ISNUMBER(kinematics!L112),kinematics!L112,0)</f>
        <v>515.21860263933058</v>
      </c>
      <c r="R88" s="9">
        <f t="shared" ca="1" si="5"/>
        <v>0.76651389094035494</v>
      </c>
      <c r="S88" s="9">
        <f t="shared" ca="1" si="8"/>
        <v>515.21860263933058</v>
      </c>
    </row>
    <row r="89" spans="3:19" x14ac:dyDescent="0.25">
      <c r="C89" s="9">
        <f ca="1">IF(ISNUMBER(kinematics!D113),kinematics!D113,MAX(kinematics!$D$30:$D$210))</f>
        <v>123.911</v>
      </c>
      <c r="D89" s="16">
        <f ca="1">IF(ISNUMBER(kinematics!D113),kinematics!B113,0)</f>
        <v>83</v>
      </c>
      <c r="E89" s="9">
        <f ca="1">IF(ISNUMBER(kinematics!J113),kinematics!J113,0)</f>
        <v>0.75663138043849421</v>
      </c>
      <c r="I89" s="9">
        <f t="shared" ca="1" si="9"/>
        <v>123.911</v>
      </c>
      <c r="J89" s="16">
        <f ca="1">IF(ISNUMBER(kinematics!D113),kinematics!F113,0)</f>
        <v>8.669653943096959</v>
      </c>
      <c r="K89" s="9">
        <f ca="1">IF(ISNUMBER(kinematics!L113),kinematics!L113,0)</f>
        <v>515.48170320690303</v>
      </c>
      <c r="M89" s="16">
        <f ca="1">IF(ISNUMBER(kinematics!D113),kinematics!B113,MAX($D$6:$D$186))</f>
        <v>83</v>
      </c>
      <c r="N89" s="16">
        <f ca="1">IF(ISNUMBER(kinematics!D113),kinematics!F113,0)</f>
        <v>8.669653943096959</v>
      </c>
      <c r="O89" s="16">
        <f ca="1">IF(ISNUMBER(kinematics!J113),kinematics!J113,0)</f>
        <v>0.75663138043849421</v>
      </c>
      <c r="P89" s="9">
        <f ca="1">IF(ISNUMBER(kinematics!L113),kinematics!L113,0)</f>
        <v>515.48170320690303</v>
      </c>
      <c r="R89" s="9">
        <f t="shared" ca="1" si="5"/>
        <v>0.75663138043849421</v>
      </c>
      <c r="S89" s="9">
        <f t="shared" ca="1" si="8"/>
        <v>515.48170320690303</v>
      </c>
    </row>
    <row r="90" spans="3:19" x14ac:dyDescent="0.25">
      <c r="C90" s="9">
        <f ca="1">IF(ISNUMBER(kinematics!D114),kinematics!D114,MAX(kinematics!$D$30:$D$210))</f>
        <v>125.003</v>
      </c>
      <c r="D90" s="16">
        <f ca="1">IF(ISNUMBER(kinematics!D114),kinematics!B114,0)</f>
        <v>84</v>
      </c>
      <c r="E90" s="9">
        <f ca="1">IF(ISNUMBER(kinematics!J114),kinematics!J114,0)</f>
        <v>0.74661188787697375</v>
      </c>
      <c r="I90" s="9">
        <f t="shared" ca="1" si="9"/>
        <v>125.003</v>
      </c>
      <c r="J90" s="16">
        <f ca="1">IF(ISNUMBER(kinematics!D114),kinematics!F114,0)</f>
        <v>8.4134034262152753</v>
      </c>
      <c r="K90" s="9">
        <f ca="1">IF(ISNUMBER(kinematics!L114),kinematics!L114,0)</f>
        <v>515.7379537237847</v>
      </c>
      <c r="M90" s="16">
        <f ca="1">IF(ISNUMBER(kinematics!D114),kinematics!B114,MAX($D$6:$D$186))</f>
        <v>84</v>
      </c>
      <c r="N90" s="16">
        <f ca="1">IF(ISNUMBER(kinematics!D114),kinematics!F114,0)</f>
        <v>8.4134034262152753</v>
      </c>
      <c r="O90" s="16">
        <f ca="1">IF(ISNUMBER(kinematics!J114),kinematics!J114,0)</f>
        <v>0.74661188787697375</v>
      </c>
      <c r="P90" s="9">
        <f ca="1">IF(ISNUMBER(kinematics!L114),kinematics!L114,0)</f>
        <v>515.7379537237847</v>
      </c>
      <c r="R90" s="9">
        <f t="shared" ca="1" si="5"/>
        <v>0.74661188787697375</v>
      </c>
      <c r="S90" s="9">
        <f t="shared" ca="1" si="8"/>
        <v>515.7379537237847</v>
      </c>
    </row>
    <row r="91" spans="3:19" x14ac:dyDescent="0.25">
      <c r="C91" s="9">
        <f ca="1">IF(ISNUMBER(kinematics!D115),kinematics!D115,MAX(kinematics!$D$30:$D$210))</f>
        <v>126.081</v>
      </c>
      <c r="D91" s="16">
        <f ca="1">IF(ISNUMBER(kinematics!D115),kinematics!B115,0)</f>
        <v>85</v>
      </c>
      <c r="E91" s="9">
        <f ca="1">IF(ISNUMBER(kinematics!J115),kinematics!J115,0)</f>
        <v>0.73647078298601631</v>
      </c>
      <c r="I91" s="9">
        <f t="shared" ca="1" si="9"/>
        <v>126.081</v>
      </c>
      <c r="J91" s="16">
        <f ca="1">IF(ISNUMBER(kinematics!D115),kinematics!F115,0)</f>
        <v>8.1639793149396258</v>
      </c>
      <c r="K91" s="9">
        <f ca="1">IF(ISNUMBER(kinematics!L115),kinematics!L115,0)</f>
        <v>515.98737783506033</v>
      </c>
      <c r="M91" s="16">
        <f ca="1">IF(ISNUMBER(kinematics!D115),kinematics!B115,MAX($D$6:$D$186))</f>
        <v>85</v>
      </c>
      <c r="N91" s="16">
        <f ca="1">IF(ISNUMBER(kinematics!D115),kinematics!F115,0)</f>
        <v>8.1639793149396258</v>
      </c>
      <c r="O91" s="16">
        <f ca="1">IF(ISNUMBER(kinematics!J115),kinematics!J115,0)</f>
        <v>0.73647078298601631</v>
      </c>
      <c r="P91" s="9">
        <f ca="1">IF(ISNUMBER(kinematics!L115),kinematics!L115,0)</f>
        <v>515.98737783506033</v>
      </c>
      <c r="R91" s="9">
        <f t="shared" ca="1" si="5"/>
        <v>0.73647078298601631</v>
      </c>
      <c r="S91" s="9">
        <f t="shared" ca="1" si="8"/>
        <v>515.98737783506033</v>
      </c>
    </row>
    <row r="92" spans="3:19" x14ac:dyDescent="0.25">
      <c r="C92" s="9">
        <f ca="1">IF(ISNUMBER(kinematics!D116),kinematics!D116,MAX(kinematics!$D$30:$D$210))</f>
        <v>127.143</v>
      </c>
      <c r="D92" s="16">
        <f ca="1">IF(ISNUMBER(kinematics!D116),kinematics!B116,0)</f>
        <v>86</v>
      </c>
      <c r="E92" s="9">
        <f ca="1">IF(ISNUMBER(kinematics!J116),kinematics!J116,0)</f>
        <v>0.72622301540827772</v>
      </c>
      <c r="I92" s="9">
        <f t="shared" ca="1" si="9"/>
        <v>127.143</v>
      </c>
      <c r="J92" s="16">
        <f ca="1">IF(ISNUMBER(kinematics!D116),kinematics!F116,0)</f>
        <v>7.9213470635866576</v>
      </c>
      <c r="K92" s="9">
        <f ca="1">IF(ISNUMBER(kinematics!L116),kinematics!L116,0)</f>
        <v>516.23001008641336</v>
      </c>
      <c r="M92" s="16">
        <f ca="1">IF(ISNUMBER(kinematics!D116),kinematics!B116,MAX($D$6:$D$186))</f>
        <v>86</v>
      </c>
      <c r="N92" s="16">
        <f ca="1">IF(ISNUMBER(kinematics!D116),kinematics!F116,0)</f>
        <v>7.9213470635866576</v>
      </c>
      <c r="O92" s="16">
        <f ca="1">IF(ISNUMBER(kinematics!J116),kinematics!J116,0)</f>
        <v>0.72622301540827772</v>
      </c>
      <c r="P92" s="9">
        <f ca="1">IF(ISNUMBER(kinematics!L116),kinematics!L116,0)</f>
        <v>516.23001008641336</v>
      </c>
      <c r="R92" s="9">
        <f t="shared" ca="1" si="5"/>
        <v>0.72622301540827772</v>
      </c>
      <c r="S92" s="9">
        <f t="shared" ca="1" si="8"/>
        <v>516.23001008641336</v>
      </c>
    </row>
    <row r="93" spans="3:19" x14ac:dyDescent="0.25">
      <c r="C93" s="9">
        <f ca="1">IF(ISNUMBER(kinematics!D117),kinematics!D117,MAX(kinematics!$D$30:$D$210))</f>
        <v>128.19</v>
      </c>
      <c r="D93" s="16">
        <f ca="1">IF(ISNUMBER(kinematics!D117),kinematics!B117,0)</f>
        <v>87</v>
      </c>
      <c r="E93" s="9">
        <f ca="1">IF(ISNUMBER(kinematics!J117),kinematics!J117,0)</f>
        <v>0.71588308863039285</v>
      </c>
      <c r="I93" s="9">
        <f t="shared" ca="1" si="9"/>
        <v>128.19</v>
      </c>
      <c r="J93" s="16">
        <f ca="1">IF(ISNUMBER(kinematics!D117),kinematics!F117,0)</f>
        <v>7.6854617198465185</v>
      </c>
      <c r="K93" s="9">
        <f ca="1">IF(ISNUMBER(kinematics!L117),kinematics!L117,0)</f>
        <v>516.46589543015341</v>
      </c>
      <c r="M93" s="16">
        <f ca="1">IF(ISNUMBER(kinematics!D117),kinematics!B117,MAX($D$6:$D$186))</f>
        <v>87</v>
      </c>
      <c r="N93" s="16">
        <f ca="1">IF(ISNUMBER(kinematics!D117),kinematics!F117,0)</f>
        <v>7.6854617198465185</v>
      </c>
      <c r="O93" s="16">
        <f ca="1">IF(ISNUMBER(kinematics!J117),kinematics!J117,0)</f>
        <v>0.71588308863039285</v>
      </c>
      <c r="P93" s="9">
        <f ca="1">IF(ISNUMBER(kinematics!L117),kinematics!L117,0)</f>
        <v>516.46589543015341</v>
      </c>
      <c r="R93" s="9">
        <f t="shared" ca="1" si="5"/>
        <v>0.71588308863039285</v>
      </c>
      <c r="S93" s="9">
        <f t="shared" ca="1" si="8"/>
        <v>516.46589543015341</v>
      </c>
    </row>
    <row r="94" spans="3:19" x14ac:dyDescent="0.25">
      <c r="C94" s="9">
        <f ca="1">IF(ISNUMBER(kinematics!D118),kinematics!D118,MAX(kinematics!$D$30:$D$210))</f>
        <v>129.22200000000001</v>
      </c>
      <c r="D94" s="16">
        <f ca="1">IF(ISNUMBER(kinematics!D118),kinematics!B118,0)</f>
        <v>88</v>
      </c>
      <c r="E94" s="9">
        <f ca="1">IF(ISNUMBER(kinematics!J118),kinematics!J118,0)</f>
        <v>0.70546503629698676</v>
      </c>
      <c r="I94" s="9">
        <f t="shared" ca="1" si="9"/>
        <v>129.22200000000001</v>
      </c>
      <c r="J94" s="16">
        <f ca="1">IF(ISNUMBER(kinematics!D118),kinematics!F118,0)</f>
        <v>7.4562684442236762</v>
      </c>
      <c r="K94" s="9">
        <f ca="1">IF(ISNUMBER(kinematics!L118),kinematics!L118,0)</f>
        <v>516.69508870577624</v>
      </c>
      <c r="M94" s="16">
        <f ca="1">IF(ISNUMBER(kinematics!D118),kinematics!B118,MAX($D$6:$D$186))</f>
        <v>88</v>
      </c>
      <c r="N94" s="16">
        <f ca="1">IF(ISNUMBER(kinematics!D118),kinematics!F118,0)</f>
        <v>7.4562684442236762</v>
      </c>
      <c r="O94" s="16">
        <f ca="1">IF(ISNUMBER(kinematics!J118),kinematics!J118,0)</f>
        <v>0.70546503629698676</v>
      </c>
      <c r="P94" s="9">
        <f ca="1">IF(ISNUMBER(kinematics!L118),kinematics!L118,0)</f>
        <v>516.69508870577624</v>
      </c>
      <c r="R94" s="9">
        <f t="shared" ca="1" si="5"/>
        <v>0.70546503629698676</v>
      </c>
      <c r="S94" s="9">
        <f t="shared" ca="1" si="8"/>
        <v>516.69508870577624</v>
      </c>
    </row>
    <row r="95" spans="3:19" x14ac:dyDescent="0.25">
      <c r="C95" s="9">
        <f ca="1">IF(ISNUMBER(kinematics!D119),kinematics!D119,MAX(kinematics!$D$30:$D$210))</f>
        <v>130.239</v>
      </c>
      <c r="D95" s="16">
        <f ca="1">IF(ISNUMBER(kinematics!D119),kinematics!B119,0)</f>
        <v>89</v>
      </c>
      <c r="E95" s="9">
        <f ca="1">IF(ISNUMBER(kinematics!J119),kinematics!J119,0)</f>
        <v>0.69498240100738551</v>
      </c>
      <c r="I95" s="9">
        <f t="shared" ca="1" si="9"/>
        <v>130.239</v>
      </c>
      <c r="J95" s="16">
        <f ca="1">IF(ISNUMBER(kinematics!D119),kinematics!F119,0)</f>
        <v>7.2337030517234506</v>
      </c>
      <c r="K95" s="9">
        <f ca="1">IF(ISNUMBER(kinematics!L119),kinematics!L119,0)</f>
        <v>516.91765409827656</v>
      </c>
      <c r="M95" s="16">
        <f ca="1">IF(ISNUMBER(kinematics!D119),kinematics!B119,MAX($D$6:$D$186))</f>
        <v>89</v>
      </c>
      <c r="N95" s="16">
        <f ca="1">IF(ISNUMBER(kinematics!D119),kinematics!F119,0)</f>
        <v>7.2337030517234506</v>
      </c>
      <c r="O95" s="16">
        <f ca="1">IF(ISNUMBER(kinematics!J119),kinematics!J119,0)</f>
        <v>0.69498240100738551</v>
      </c>
      <c r="P95" s="9">
        <f ca="1">IF(ISNUMBER(kinematics!L119),kinematics!L119,0)</f>
        <v>516.91765409827656</v>
      </c>
      <c r="R95" s="9">
        <f t="shared" ca="1" si="5"/>
        <v>0.69498240100738551</v>
      </c>
      <c r="S95" s="9">
        <f t="shared" ca="1" si="8"/>
        <v>516.91765409827656</v>
      </c>
    </row>
    <row r="96" spans="3:19" x14ac:dyDescent="0.25">
      <c r="C96" s="9">
        <f ca="1">IF(ISNUMBER(kinematics!D120),kinematics!D120,MAX(kinematics!$D$30:$D$210))</f>
        <v>131.24100000000001</v>
      </c>
      <c r="D96" s="16">
        <f ca="1">IF(ISNUMBER(kinematics!D120),kinematics!B120,0)</f>
        <v>90</v>
      </c>
      <c r="E96" s="9">
        <f ca="1">IF(ISNUMBER(kinematics!J120),kinematics!J120,0)</f>
        <v>0.68444821567519465</v>
      </c>
      <c r="I96" s="9">
        <f t="shared" ca="1" si="9"/>
        <v>131.24100000000001</v>
      </c>
      <c r="J96" s="16">
        <f ca="1">IF(ISNUMBER(kinematics!D120),kinematics!F120,0)</f>
        <v>7.0176925723883761</v>
      </c>
      <c r="K96" s="9">
        <f ca="1">IF(ISNUMBER(kinematics!L120),kinematics!L120,0)</f>
        <v>517.13366457761163</v>
      </c>
      <c r="M96" s="16">
        <f ca="1">IF(ISNUMBER(kinematics!D120),kinematics!B120,MAX($D$6:$D$186))</f>
        <v>90</v>
      </c>
      <c r="N96" s="16">
        <f ca="1">IF(ISNUMBER(kinematics!D120),kinematics!F120,0)</f>
        <v>7.0176925723883761</v>
      </c>
      <c r="O96" s="16">
        <f ca="1">IF(ISNUMBER(kinematics!J120),kinematics!J120,0)</f>
        <v>0.68444821567519465</v>
      </c>
      <c r="P96" s="9">
        <f ca="1">IF(ISNUMBER(kinematics!L120),kinematics!L120,0)</f>
        <v>517.13366457761163</v>
      </c>
      <c r="R96" s="9">
        <f t="shared" ca="1" si="5"/>
        <v>0.68444821567519465</v>
      </c>
      <c r="S96" s="9">
        <f t="shared" ca="1" si="8"/>
        <v>517.13366457761163</v>
      </c>
    </row>
    <row r="97" spans="3:19" x14ac:dyDescent="0.25">
      <c r="C97" s="9">
        <f ca="1">IF(ISNUMBER(kinematics!D121),kinematics!D121,MAX(kinematics!$D$30:$D$210))</f>
        <v>132.22800000000001</v>
      </c>
      <c r="D97" s="16">
        <f ca="1">IF(ISNUMBER(kinematics!D121),kinematics!B121,0)</f>
        <v>91</v>
      </c>
      <c r="E97" s="9">
        <f ca="1">IF(ISNUMBER(kinematics!J121),kinematics!J121,0)</f>
        <v>0.67387498750919317</v>
      </c>
      <c r="I97" s="9">
        <f t="shared" ca="1" si="9"/>
        <v>132.22800000000001</v>
      </c>
      <c r="J97" s="16">
        <f ca="1">IF(ISNUMBER(kinematics!D121),kinematics!F121,0)</f>
        <v>6.8081558271471145</v>
      </c>
      <c r="K97" s="9">
        <f ca="1">IF(ISNUMBER(kinematics!L121),kinematics!L121,0)</f>
        <v>517.34320132285291</v>
      </c>
      <c r="M97" s="16">
        <f ca="1">IF(ISNUMBER(kinematics!D121),kinematics!B121,MAX($D$6:$D$186))</f>
        <v>91</v>
      </c>
      <c r="N97" s="16">
        <f ca="1">IF(ISNUMBER(kinematics!D121),kinematics!F121,0)</f>
        <v>6.8081558271471145</v>
      </c>
      <c r="O97" s="16">
        <f ca="1">IF(ISNUMBER(kinematics!J121),kinematics!J121,0)</f>
        <v>0.67387498750919317</v>
      </c>
      <c r="P97" s="9">
        <f ca="1">IF(ISNUMBER(kinematics!L121),kinematics!L121,0)</f>
        <v>517.34320132285291</v>
      </c>
      <c r="R97" s="9">
        <f t="shared" ca="1" si="5"/>
        <v>0.67387498750919317</v>
      </c>
      <c r="S97" s="9">
        <f t="shared" ca="1" si="8"/>
        <v>517.34320132285291</v>
      </c>
    </row>
    <row r="98" spans="3:19" x14ac:dyDescent="0.25">
      <c r="C98" s="9">
        <f ca="1">IF(ISNUMBER(kinematics!D122),kinematics!D122,MAX(kinematics!$D$30:$D$210))</f>
        <v>133.19999999999999</v>
      </c>
      <c r="D98" s="16">
        <f ca="1">IF(ISNUMBER(kinematics!D122),kinematics!B122,0)</f>
        <v>92</v>
      </c>
      <c r="E98" s="9">
        <f ca="1">IF(ISNUMBER(kinematics!J122),kinematics!J122,0)</f>
        <v>0.66327468465226014</v>
      </c>
      <c r="I98" s="9">
        <f t="shared" ca="1" si="9"/>
        <v>133.19999999999999</v>
      </c>
      <c r="J98" s="16">
        <f ca="1">IF(ISNUMBER(kinematics!D122),kinematics!F122,0)</f>
        <v>6.6050040153580367</v>
      </c>
      <c r="K98" s="9">
        <f ca="1">IF(ISNUMBER(kinematics!L122),kinematics!L122,0)</f>
        <v>517.54635313464189</v>
      </c>
      <c r="M98" s="16">
        <f ca="1">IF(ISNUMBER(kinematics!D122),kinematics!B122,MAX($D$6:$D$186))</f>
        <v>92</v>
      </c>
      <c r="N98" s="16">
        <f ca="1">IF(ISNUMBER(kinematics!D122),kinematics!F122,0)</f>
        <v>6.6050040153580367</v>
      </c>
      <c r="O98" s="16">
        <f ca="1">IF(ISNUMBER(kinematics!J122),kinematics!J122,0)</f>
        <v>0.66327468465226014</v>
      </c>
      <c r="P98" s="9">
        <f ca="1">IF(ISNUMBER(kinematics!L122),kinematics!L122,0)</f>
        <v>517.54635313464189</v>
      </c>
      <c r="R98" s="9">
        <f t="shared" ca="1" si="5"/>
        <v>0.66327468465226014</v>
      </c>
      <c r="S98" s="9">
        <f t="shared" ca="1" si="8"/>
        <v>517.54635313464189</v>
      </c>
    </row>
    <row r="99" spans="3:19" x14ac:dyDescent="0.25">
      <c r="C99" s="9">
        <f ca="1">IF(ISNUMBER(kinematics!D123),kinematics!D123,MAX(kinematics!$D$30:$D$210))</f>
        <v>134.15600000000001</v>
      </c>
      <c r="D99" s="16">
        <f ca="1">IF(ISNUMBER(kinematics!D123),kinematics!B123,0)</f>
        <v>93</v>
      </c>
      <c r="E99" s="9">
        <f ca="1">IF(ISNUMBER(kinematics!J123),kinematics!J123,0)</f>
        <v>0.65265872549160131</v>
      </c>
      <c r="I99" s="9">
        <f t="shared" ca="1" si="9"/>
        <v>134.15600000000001</v>
      </c>
      <c r="J99" s="16">
        <f ca="1">IF(ISNUMBER(kinematics!D123),kinematics!F123,0)</f>
        <v>6.408141310368868</v>
      </c>
      <c r="K99" s="9">
        <f ca="1">IF(ISNUMBER(kinematics!L123),kinematics!L123,0)</f>
        <v>517.74321583963115</v>
      </c>
      <c r="M99" s="16">
        <f ca="1">IF(ISNUMBER(kinematics!D123),kinematics!B123,MAX($D$6:$D$186))</f>
        <v>93</v>
      </c>
      <c r="N99" s="16">
        <f ca="1">IF(ISNUMBER(kinematics!D123),kinematics!F123,0)</f>
        <v>6.408141310368868</v>
      </c>
      <c r="O99" s="16">
        <f ca="1">IF(ISNUMBER(kinematics!J123),kinematics!J123,0)</f>
        <v>0.65265872549160131</v>
      </c>
      <c r="P99" s="9">
        <f ca="1">IF(ISNUMBER(kinematics!L123),kinematics!L123,0)</f>
        <v>517.74321583963115</v>
      </c>
      <c r="R99" s="9">
        <f t="shared" ca="1" si="5"/>
        <v>0.65265872549160131</v>
      </c>
      <c r="S99" s="9">
        <f t="shared" ca="1" si="8"/>
        <v>517.74321583963115</v>
      </c>
    </row>
    <row r="100" spans="3:19" x14ac:dyDescent="0.25">
      <c r="C100" s="9">
        <f ca="1">IF(ISNUMBER(kinematics!D124),kinematics!D124,MAX(kinematics!$D$30:$D$210))</f>
        <v>135.09800000000001</v>
      </c>
      <c r="D100" s="16">
        <f ca="1">IF(ISNUMBER(kinematics!D124),kinematics!B124,0)</f>
        <v>94</v>
      </c>
      <c r="E100" s="9">
        <f ca="1">IF(ISNUMBER(kinematics!J124),kinematics!J124,0)</f>
        <v>0.64203797063098933</v>
      </c>
      <c r="I100" s="9">
        <f t="shared" ca="1" si="9"/>
        <v>135.09800000000001</v>
      </c>
      <c r="J100" s="16">
        <f ca="1">IF(ISNUMBER(kinematics!D124),kinematics!F124,0)</f>
        <v>6.2174654594192544</v>
      </c>
      <c r="K100" s="9">
        <f ca="1">IF(ISNUMBER(kinematics!L124),kinematics!L124,0)</f>
        <v>517.93389169058071</v>
      </c>
      <c r="M100" s="16">
        <f ca="1">IF(ISNUMBER(kinematics!D124),kinematics!B124,MAX($D$6:$D$186))</f>
        <v>94</v>
      </c>
      <c r="N100" s="16">
        <f ca="1">IF(ISNUMBER(kinematics!D124),kinematics!F124,0)</f>
        <v>6.2174654594192544</v>
      </c>
      <c r="O100" s="16">
        <f ca="1">IF(ISNUMBER(kinematics!J124),kinematics!J124,0)</f>
        <v>0.64203797063098933</v>
      </c>
      <c r="P100" s="9">
        <f ca="1">IF(ISNUMBER(kinematics!L124),kinematics!L124,0)</f>
        <v>517.93389169058071</v>
      </c>
      <c r="R100" s="9">
        <f t="shared" ca="1" si="5"/>
        <v>0.64203797063098933</v>
      </c>
      <c r="S100" s="9">
        <f t="shared" ca="1" si="8"/>
        <v>517.93389169058071</v>
      </c>
    </row>
    <row r="101" spans="3:19" x14ac:dyDescent="0.25">
      <c r="C101" s="9">
        <f ca="1">IF(ISNUMBER(kinematics!D125),kinematics!D125,MAX(kinematics!$D$30:$D$210))</f>
        <v>136.02500000000001</v>
      </c>
      <c r="D101" s="16">
        <f ca="1">IF(ISNUMBER(kinematics!D125),kinematics!B125,0)</f>
        <v>95</v>
      </c>
      <c r="E101" s="9">
        <f ca="1">IF(ISNUMBER(kinematics!J125),kinematics!J125,0)</f>
        <v>0.63142271749272894</v>
      </c>
      <c r="I101" s="9">
        <f t="shared" ca="1" si="9"/>
        <v>136.02500000000001</v>
      </c>
      <c r="J101" s="16">
        <f ca="1">IF(ISNUMBER(kinematics!D125),kinematics!F125,0)</f>
        <v>6.0328683842491539</v>
      </c>
      <c r="K101" s="9">
        <f ca="1">IF(ISNUMBER(kinematics!L125),kinematics!L125,0)</f>
        <v>518.11848876575084</v>
      </c>
      <c r="M101" s="16">
        <f ca="1">IF(ISNUMBER(kinematics!D125),kinematics!B125,MAX($D$6:$D$186))</f>
        <v>95</v>
      </c>
      <c r="N101" s="16">
        <f ca="1">IF(ISNUMBER(kinematics!D125),kinematics!F125,0)</f>
        <v>6.0328683842491539</v>
      </c>
      <c r="O101" s="16">
        <f ca="1">IF(ISNUMBER(kinematics!J125),kinematics!J125,0)</f>
        <v>0.63142271749272894</v>
      </c>
      <c r="P101" s="9">
        <f ca="1">IF(ISNUMBER(kinematics!L125),kinematics!L125,0)</f>
        <v>518.11848876575084</v>
      </c>
      <c r="R101" s="9">
        <f t="shared" ca="1" si="5"/>
        <v>0.63142271749272894</v>
      </c>
      <c r="S101" s="9">
        <f t="shared" ca="1" si="8"/>
        <v>518.11848876575084</v>
      </c>
    </row>
    <row r="102" spans="3:19" x14ac:dyDescent="0.25">
      <c r="C102" s="9">
        <f ca="1">IF(ISNUMBER(kinematics!D126),kinematics!D126,MAX(kinematics!$D$30:$D$210))</f>
        <v>136.93600000000001</v>
      </c>
      <c r="D102" s="16">
        <f ca="1">IF(ISNUMBER(kinematics!D126),kinematics!B126,0)</f>
        <v>96</v>
      </c>
      <c r="E102" s="9">
        <f ca="1">IF(ISNUMBER(kinematics!J126),kinematics!J126,0)</f>
        <v>0.62082269749500552</v>
      </c>
      <c r="I102" s="9">
        <f t="shared" ca="1" si="9"/>
        <v>136.93600000000001</v>
      </c>
      <c r="J102" s="16">
        <f ca="1">IF(ISNUMBER(kinematics!D126),kinematics!F126,0)</f>
        <v>5.8542367788616261</v>
      </c>
      <c r="K102" s="9">
        <f ca="1">IF(ISNUMBER(kinematics!L126),kinematics!L126,0)</f>
        <v>518.29712037113836</v>
      </c>
      <c r="M102" s="16">
        <f ca="1">IF(ISNUMBER(kinematics!D126),kinematics!B126,MAX($D$6:$D$186))</f>
        <v>96</v>
      </c>
      <c r="N102" s="16">
        <f ca="1">IF(ISNUMBER(kinematics!D126),kinematics!F126,0)</f>
        <v>5.8542367788616261</v>
      </c>
      <c r="O102" s="16">
        <f ca="1">IF(ISNUMBER(kinematics!J126),kinematics!J126,0)</f>
        <v>0.62082269749500552</v>
      </c>
      <c r="P102" s="9">
        <f ca="1">IF(ISNUMBER(kinematics!L126),kinematics!L126,0)</f>
        <v>518.29712037113836</v>
      </c>
      <c r="R102" s="9">
        <f t="shared" ca="1" si="5"/>
        <v>0.62082269749500552</v>
      </c>
      <c r="S102" s="9">
        <f t="shared" ca="1" si="8"/>
        <v>518.29712037113836</v>
      </c>
    </row>
    <row r="103" spans="3:19" x14ac:dyDescent="0.25">
      <c r="C103" s="9">
        <f ca="1">IF(ISNUMBER(kinematics!D127),kinematics!D127,MAX(kinematics!$D$30:$D$210))</f>
        <v>137.833</v>
      </c>
      <c r="D103" s="16">
        <f ca="1">IF(ISNUMBER(kinematics!D127),kinematics!B127,0)</f>
        <v>97</v>
      </c>
      <c r="E103" s="9">
        <f ca="1">IF(ISNUMBER(kinematics!J127),kinematics!J127,0)</f>
        <v>0.61024707572913539</v>
      </c>
      <c r="I103" s="9">
        <f t="shared" ca="1" si="9"/>
        <v>137.833</v>
      </c>
      <c r="J103" s="16">
        <f ca="1">IF(ISNUMBER(kinematics!D127),kinematics!F127,0)</f>
        <v>5.6814527010138907</v>
      </c>
      <c r="K103" s="9">
        <f ca="1">IF(ISNUMBER(kinematics!L127),kinematics!L127,0)</f>
        <v>518.46990444898609</v>
      </c>
      <c r="M103" s="16">
        <f ca="1">IF(ISNUMBER(kinematics!D127),kinematics!B127,MAX($D$6:$D$186))</f>
        <v>97</v>
      </c>
      <c r="N103" s="16">
        <f ca="1">IF(ISNUMBER(kinematics!D127),kinematics!F127,0)</f>
        <v>5.6814527010138907</v>
      </c>
      <c r="O103" s="16">
        <f ca="1">IF(ISNUMBER(kinematics!J127),kinematics!J127,0)</f>
        <v>0.61024707572913539</v>
      </c>
      <c r="P103" s="9">
        <f ca="1">IF(ISNUMBER(kinematics!L127),kinematics!L127,0)</f>
        <v>518.46990444898609</v>
      </c>
      <c r="R103" s="9">
        <f t="shared" ca="1" si="5"/>
        <v>0.61024707572913539</v>
      </c>
      <c r="S103" s="9">
        <f t="shared" ca="1" si="8"/>
        <v>518.46990444898609</v>
      </c>
    </row>
    <row r="104" spans="3:19" x14ac:dyDescent="0.25">
      <c r="C104" s="9">
        <f ca="1">IF(ISNUMBER(kinematics!D128),kinematics!D128,MAX(kinematics!$D$30:$D$210))</f>
        <v>138.715</v>
      </c>
      <c r="D104" s="16">
        <f ca="1">IF(ISNUMBER(kinematics!D128),kinematics!B128,0)</f>
        <v>98</v>
      </c>
      <c r="E104" s="9">
        <f ca="1">IF(ISNUMBER(kinematics!J128),kinematics!J128,0)</f>
        <v>0.59970445304161757</v>
      </c>
      <c r="I104" s="9">
        <f t="shared" ca="1" si="9"/>
        <v>138.715</v>
      </c>
      <c r="J104" s="16">
        <f ca="1">IF(ISNUMBER(kinematics!D128),kinematics!F128,0)</f>
        <v>5.5143941541772667</v>
      </c>
      <c r="K104" s="9">
        <f ca="1">IF(ISNUMBER(kinematics!L128),kinematics!L128,0)</f>
        <v>518.63696299582273</v>
      </c>
      <c r="M104" s="16">
        <f ca="1">IF(ISNUMBER(kinematics!D128),kinematics!B128,MAX($D$6:$D$186))</f>
        <v>98</v>
      </c>
      <c r="N104" s="16">
        <f ca="1">IF(ISNUMBER(kinematics!D128),kinematics!F128,0)</f>
        <v>5.5143941541772667</v>
      </c>
      <c r="O104" s="16">
        <f ca="1">IF(ISNUMBER(kinematics!J128),kinematics!J128,0)</f>
        <v>0.59970445304161757</v>
      </c>
      <c r="P104" s="9">
        <f ca="1">IF(ISNUMBER(kinematics!L128),kinematics!L128,0)</f>
        <v>518.63696299582273</v>
      </c>
      <c r="R104" s="9">
        <f t="shared" ca="1" si="5"/>
        <v>0.59970445304161757</v>
      </c>
      <c r="S104" s="9">
        <f t="shared" ca="1" si="8"/>
        <v>518.63696299582273</v>
      </c>
    </row>
    <row r="105" spans="3:19" x14ac:dyDescent="0.25">
      <c r="C105" s="9">
        <f ca="1">IF(ISNUMBER(kinematics!D129),kinematics!D129,MAX(kinematics!$D$30:$D$210))</f>
        <v>139.583</v>
      </c>
      <c r="D105" s="16">
        <f ca="1">IF(ISNUMBER(kinematics!D129),kinematics!B129,0)</f>
        <v>99</v>
      </c>
      <c r="E105" s="9">
        <f ca="1">IF(ISNUMBER(kinematics!J129),kinematics!J129,0)</f>
        <v>0.589202870407734</v>
      </c>
      <c r="I105" s="9">
        <f t="shared" ca="1" si="9"/>
        <v>139.583</v>
      </c>
      <c r="J105" s="16">
        <f ca="1">IF(ISNUMBER(kinematics!D129),kinematics!F129,0)</f>
        <v>5.3529356569038216</v>
      </c>
      <c r="K105" s="9">
        <f ca="1">IF(ISNUMBER(kinematics!L129),kinematics!L129,0)</f>
        <v>518.79842149309616</v>
      </c>
      <c r="M105" s="16">
        <f ca="1">IF(ISNUMBER(kinematics!D129),kinematics!B129,MAX($D$6:$D$186))</f>
        <v>99</v>
      </c>
      <c r="N105" s="16">
        <f ca="1">IF(ISNUMBER(kinematics!D129),kinematics!F129,0)</f>
        <v>5.3529356569038216</v>
      </c>
      <c r="O105" s="16">
        <f ca="1">IF(ISNUMBER(kinematics!J129),kinematics!J129,0)</f>
        <v>0.589202870407734</v>
      </c>
      <c r="P105" s="9">
        <f ca="1">IF(ISNUMBER(kinematics!L129),kinematics!L129,0)</f>
        <v>518.79842149309616</v>
      </c>
      <c r="R105" s="9">
        <f t="shared" ca="1" si="5"/>
        <v>0.589202870407734</v>
      </c>
      <c r="S105" s="9">
        <f t="shared" ca="1" si="8"/>
        <v>518.79842149309616</v>
      </c>
    </row>
    <row r="106" spans="3:19" x14ac:dyDescent="0.25">
      <c r="C106" s="9">
        <f ca="1">IF(ISNUMBER(kinematics!D130),kinematics!D130,MAX(kinematics!$D$30:$D$210))</f>
        <v>140.43600000000001</v>
      </c>
      <c r="D106" s="16">
        <f ca="1">IF(ISNUMBER(kinematics!D130),kinematics!B130,0)</f>
        <v>100</v>
      </c>
      <c r="E106" s="9">
        <f ca="1">IF(ISNUMBER(kinematics!J130),kinematics!J130,0)</f>
        <v>0.57874981546746873</v>
      </c>
      <c r="I106" s="9">
        <f t="shared" ca="1" si="9"/>
        <v>140.43600000000001</v>
      </c>
      <c r="J106" s="16">
        <f ca="1">IF(ISNUMBER(kinematics!D130),kinematics!F130,0)</f>
        <v>5.1969487967701795</v>
      </c>
      <c r="K106" s="9">
        <f ca="1">IF(ISNUMBER(kinematics!L130),kinematics!L130,0)</f>
        <v>518.95440835322984</v>
      </c>
      <c r="M106" s="16">
        <f ca="1">IF(ISNUMBER(kinematics!D130),kinematics!B130,MAX($D$6:$D$186))</f>
        <v>100</v>
      </c>
      <c r="N106" s="16">
        <f ca="1">IF(ISNUMBER(kinematics!D130),kinematics!F130,0)</f>
        <v>5.1969487967701795</v>
      </c>
      <c r="O106" s="16">
        <f ca="1">IF(ISNUMBER(kinematics!J130),kinematics!J130,0)</f>
        <v>0.57874981546746873</v>
      </c>
      <c r="P106" s="9">
        <f ca="1">IF(ISNUMBER(kinematics!L130),kinematics!L130,0)</f>
        <v>518.95440835322984</v>
      </c>
      <c r="R106" s="9">
        <f t="shared" ca="1" si="5"/>
        <v>0.57874981546746873</v>
      </c>
      <c r="S106" s="9">
        <f t="shared" ca="1" si="8"/>
        <v>518.95440835322984</v>
      </c>
    </row>
    <row r="107" spans="3:19" x14ac:dyDescent="0.25">
      <c r="C107" s="9">
        <f ca="1">IF(ISNUMBER(kinematics!D131),kinematics!D131,MAX(kinematics!$D$30:$D$210))</f>
        <v>141.274</v>
      </c>
      <c r="D107" s="16">
        <f ca="1">IF(ISNUMBER(kinematics!D131),kinematics!B131,0)</f>
        <v>101</v>
      </c>
      <c r="E107" s="9">
        <f ca="1">IF(ISNUMBER(kinematics!J131),kinematics!J131,0)</f>
        <v>0.56835223108057809</v>
      </c>
      <c r="I107" s="9">
        <f t="shared" ca="1" si="9"/>
        <v>141.274</v>
      </c>
      <c r="J107" s="16">
        <f ca="1">IF(ISNUMBER(kinematics!D131),kinematics!F131,0)</f>
        <v>5.0463027663240849</v>
      </c>
      <c r="K107" s="9">
        <f ca="1">IF(ISNUMBER(kinematics!L131),kinematics!L131,0)</f>
        <v>519.10505438367591</v>
      </c>
      <c r="M107" s="16">
        <f ca="1">IF(ISNUMBER(kinematics!D131),kinematics!B131,MAX($D$6:$D$186))</f>
        <v>101</v>
      </c>
      <c r="N107" s="16">
        <f ca="1">IF(ISNUMBER(kinematics!D131),kinematics!F131,0)</f>
        <v>5.0463027663240849</v>
      </c>
      <c r="O107" s="16">
        <f ca="1">IF(ISNUMBER(kinematics!J131),kinematics!J131,0)</f>
        <v>0.56835223108057809</v>
      </c>
      <c r="P107" s="9">
        <f ca="1">IF(ISNUMBER(kinematics!L131),kinematics!L131,0)</f>
        <v>519.10505438367591</v>
      </c>
      <c r="R107" s="9">
        <f t="shared" ca="1" si="5"/>
        <v>0.56835223108057809</v>
      </c>
      <c r="S107" s="9">
        <f t="shared" ca="1" si="8"/>
        <v>519.10505438367591</v>
      </c>
    </row>
    <row r="108" spans="3:19" x14ac:dyDescent="0.25">
      <c r="C108" s="9">
        <f ca="1">IF(ISNUMBER(kinematics!D132),kinematics!D132,MAX(kinematics!$D$30:$D$210))</f>
        <v>142.09899999999999</v>
      </c>
      <c r="D108" s="16">
        <f ca="1">IF(ISNUMBER(kinematics!D132),kinematics!B132,0)</f>
        <v>102</v>
      </c>
      <c r="E108" s="9">
        <f ca="1">IF(ISNUMBER(kinematics!J132),kinematics!J132,0)</f>
        <v>0.55801652574617477</v>
      </c>
      <c r="I108" s="9">
        <f t="shared" ca="1" si="9"/>
        <v>142.09899999999999</v>
      </c>
      <c r="J108" s="16">
        <f ca="1">IF(ISNUMBER(kinematics!D132),kinematics!F132,0)</f>
        <v>4.9008648787380373</v>
      </c>
      <c r="K108" s="9">
        <f ca="1">IF(ISNUMBER(kinematics!L132),kinematics!L132,0)</f>
        <v>519.25049227126192</v>
      </c>
      <c r="M108" s="16">
        <f ca="1">IF(ISNUMBER(kinematics!D132),kinematics!B132,MAX($D$6:$D$186))</f>
        <v>102</v>
      </c>
      <c r="N108" s="16">
        <f ca="1">IF(ISNUMBER(kinematics!D132),kinematics!F132,0)</f>
        <v>4.9008648787380373</v>
      </c>
      <c r="O108" s="16">
        <f ca="1">IF(ISNUMBER(kinematics!J132),kinematics!J132,0)</f>
        <v>0.55801652574617477</v>
      </c>
      <c r="P108" s="9">
        <f ca="1">IF(ISNUMBER(kinematics!L132),kinematics!L132,0)</f>
        <v>519.25049227126192</v>
      </c>
      <c r="R108" s="9">
        <f t="shared" ca="1" si="5"/>
        <v>0.55801652574617477</v>
      </c>
      <c r="S108" s="9">
        <f t="shared" ca="1" si="8"/>
        <v>519.25049227126192</v>
      </c>
    </row>
    <row r="109" spans="3:19" x14ac:dyDescent="0.25">
      <c r="C109" s="9">
        <f ca="1">IF(ISNUMBER(kinematics!D133),kinematics!D133,MAX(kinematics!$D$30:$D$210))</f>
        <v>142.90899999999999</v>
      </c>
      <c r="D109" s="16">
        <f ca="1">IF(ISNUMBER(kinematics!D133),kinematics!B133,0)</f>
        <v>103</v>
      </c>
      <c r="E109" s="9">
        <f ca="1">IF(ISNUMBER(kinematics!J133),kinematics!J133,0)</f>
        <v>0.54774858572282559</v>
      </c>
      <c r="I109" s="9">
        <f t="shared" ca="1" si="9"/>
        <v>142.90899999999999</v>
      </c>
      <c r="J109" s="16">
        <f ca="1">IF(ISNUMBER(kinematics!D133),kinematics!F133,0)</f>
        <v>4.7605010611619525</v>
      </c>
      <c r="K109" s="9">
        <f ca="1">IF(ISNUMBER(kinematics!L133),kinematics!L133,0)</f>
        <v>519.39085608883806</v>
      </c>
      <c r="M109" s="16">
        <f ca="1">IF(ISNUMBER(kinematics!D133),kinematics!B133,MAX($D$6:$D$186))</f>
        <v>103</v>
      </c>
      <c r="N109" s="16">
        <f ca="1">IF(ISNUMBER(kinematics!D133),kinematics!F133,0)</f>
        <v>4.7605010611619525</v>
      </c>
      <c r="O109" s="16">
        <f ca="1">IF(ISNUMBER(kinematics!J133),kinematics!J133,0)</f>
        <v>0.54774858572282559</v>
      </c>
      <c r="P109" s="9">
        <f ca="1">IF(ISNUMBER(kinematics!L133),kinematics!L133,0)</f>
        <v>519.39085608883806</v>
      </c>
      <c r="R109" s="9">
        <f t="shared" ca="1" si="5"/>
        <v>0.54774858572282559</v>
      </c>
      <c r="S109" s="9">
        <f t="shared" ca="1" si="8"/>
        <v>519.39085608883806</v>
      </c>
    </row>
    <row r="110" spans="3:19" x14ac:dyDescent="0.25">
      <c r="C110" s="9">
        <f ca="1">IF(ISNUMBER(kinematics!D134),kinematics!D134,MAX(kinematics!$D$30:$D$210))</f>
        <v>143.70599999999999</v>
      </c>
      <c r="D110" s="16">
        <f ca="1">IF(ISNUMBER(kinematics!D134),kinematics!B134,0)</f>
        <v>104</v>
      </c>
      <c r="E110" s="9">
        <f ca="1">IF(ISNUMBER(kinematics!J134),kinematics!J134,0)</f>
        <v>0.53755378867885406</v>
      </c>
      <c r="I110" s="9">
        <f t="shared" ca="1" si="9"/>
        <v>143.70599999999999</v>
      </c>
      <c r="J110" s="16">
        <f ca="1">IF(ISNUMBER(kinematics!D134),kinematics!F134,0)</f>
        <v>4.6250763240742936</v>
      </c>
      <c r="K110" s="9">
        <f ca="1">IF(ISNUMBER(kinematics!L134),kinematics!L134,0)</f>
        <v>519.52628082592571</v>
      </c>
      <c r="M110" s="16">
        <f ca="1">IF(ISNUMBER(kinematics!D134),kinematics!B134,MAX($D$6:$D$186))</f>
        <v>104</v>
      </c>
      <c r="N110" s="16">
        <f ca="1">IF(ISNUMBER(kinematics!D134),kinematics!F134,0)</f>
        <v>4.6250763240742936</v>
      </c>
      <c r="O110" s="16">
        <f ca="1">IF(ISNUMBER(kinematics!J134),kinematics!J134,0)</f>
        <v>0.53755378867885406</v>
      </c>
      <c r="P110" s="9">
        <f ca="1">IF(ISNUMBER(kinematics!L134),kinematics!L134,0)</f>
        <v>519.52628082592571</v>
      </c>
      <c r="R110" s="9">
        <f t="shared" ca="1" si="5"/>
        <v>0.53755378867885406</v>
      </c>
      <c r="S110" s="9">
        <f t="shared" ca="1" si="8"/>
        <v>519.52628082592571</v>
      </c>
    </row>
    <row r="111" spans="3:19" x14ac:dyDescent="0.25">
      <c r="C111" s="9">
        <f ca="1">IF(ISNUMBER(kinematics!D135),kinematics!D135,MAX(kinematics!$D$30:$D$210))</f>
        <v>144.488</v>
      </c>
      <c r="D111" s="16">
        <f ca="1">IF(ISNUMBER(kinematics!D135),kinematics!B135,0)</f>
        <v>105</v>
      </c>
      <c r="E111" s="9">
        <f ca="1">IF(ISNUMBER(kinematics!J135),kinematics!J135,0)</f>
        <v>0.52743701869795911</v>
      </c>
      <c r="I111" s="9">
        <f t="shared" ca="1" si="9"/>
        <v>144.488</v>
      </c>
      <c r="J111" s="16">
        <f ca="1">IF(ISNUMBER(kinematics!D135),kinematics!F135,0)</f>
        <v>4.4944552052300351</v>
      </c>
      <c r="K111" s="9">
        <f ca="1">IF(ISNUMBER(kinematics!L135),kinematics!L135,0)</f>
        <v>519.65690194476997</v>
      </c>
      <c r="M111" s="16">
        <f ca="1">IF(ISNUMBER(kinematics!D135),kinematics!B135,MAX($D$6:$D$186))</f>
        <v>105</v>
      </c>
      <c r="N111" s="16">
        <f ca="1">IF(ISNUMBER(kinematics!D135),kinematics!F135,0)</f>
        <v>4.4944552052300351</v>
      </c>
      <c r="O111" s="16">
        <f ca="1">IF(ISNUMBER(kinematics!J135),kinematics!J135,0)</f>
        <v>0.52743701869795911</v>
      </c>
      <c r="P111" s="9">
        <f ca="1">IF(ISNUMBER(kinematics!L135),kinematics!L135,0)</f>
        <v>519.65690194476997</v>
      </c>
      <c r="R111" s="9">
        <f t="shared" ca="1" si="5"/>
        <v>0.52743701869795911</v>
      </c>
      <c r="S111" s="9">
        <f t="shared" ca="1" si="8"/>
        <v>519.65690194476997</v>
      </c>
    </row>
    <row r="112" spans="3:19" x14ac:dyDescent="0.25">
      <c r="C112" s="9">
        <f ca="1">IF(ISNUMBER(kinematics!D136),kinematics!D136,MAX(kinematics!$D$30:$D$210))</f>
        <v>145.25800000000001</v>
      </c>
      <c r="D112" s="16">
        <f ca="1">IF(ISNUMBER(kinematics!D136),kinematics!B136,0)</f>
        <v>106</v>
      </c>
      <c r="E112" s="9">
        <f ca="1">IF(ISNUMBER(kinematics!J136),kinematics!J136,0)</f>
        <v>0.51740268246377541</v>
      </c>
      <c r="I112" s="9">
        <f t="shared" ca="1" si="9"/>
        <v>145.25800000000001</v>
      </c>
      <c r="J112" s="16">
        <f ca="1">IF(ISNUMBER(kinematics!D136),kinematics!F136,0)</f>
        <v>4.3685021871135694</v>
      </c>
      <c r="K112" s="9">
        <f ca="1">IF(ISNUMBER(kinematics!L136),kinematics!L136,0)</f>
        <v>519.7828549628864</v>
      </c>
      <c r="M112" s="16">
        <f ca="1">IF(ISNUMBER(kinematics!D136),kinematics!B136,MAX($D$6:$D$186))</f>
        <v>106</v>
      </c>
      <c r="N112" s="16">
        <f ca="1">IF(ISNUMBER(kinematics!D136),kinematics!F136,0)</f>
        <v>4.3685021871135694</v>
      </c>
      <c r="O112" s="16">
        <f ca="1">IF(ISNUMBER(kinematics!J136),kinematics!J136,0)</f>
        <v>0.51740268246377541</v>
      </c>
      <c r="P112" s="9">
        <f ca="1">IF(ISNUMBER(kinematics!L136),kinematics!L136,0)</f>
        <v>519.7828549628864</v>
      </c>
      <c r="R112" s="9">
        <f t="shared" ca="1" si="5"/>
        <v>0.51740268246377541</v>
      </c>
      <c r="S112" s="9">
        <f t="shared" ca="1" si="8"/>
        <v>519.7828549628864</v>
      </c>
    </row>
    <row r="113" spans="3:19" x14ac:dyDescent="0.25">
      <c r="C113" s="9">
        <f ca="1">IF(ISNUMBER(kinematics!D137),kinematics!D137,MAX(kinematics!$D$30:$D$210))</f>
        <v>146.01400000000001</v>
      </c>
      <c r="D113" s="16">
        <f ca="1">IF(ISNUMBER(kinematics!D137),kinematics!B137,0)</f>
        <v>107</v>
      </c>
      <c r="E113" s="9">
        <f ca="1">IF(ISNUMBER(kinematics!J137),kinematics!J137,0)</f>
        <v>0.50745472644724132</v>
      </c>
      <c r="I113" s="9">
        <f t="shared" ca="1" si="9"/>
        <v>146.01400000000001</v>
      </c>
      <c r="J113" s="16">
        <f ca="1">IF(ISNUMBER(kinematics!D137),kinematics!F137,0)</f>
        <v>4.2470820870992352</v>
      </c>
      <c r="K113" s="9">
        <f ca="1">IF(ISNUMBER(kinematics!L137),kinematics!L137,0)</f>
        <v>519.90427506290075</v>
      </c>
      <c r="M113" s="16">
        <f ca="1">IF(ISNUMBER(kinematics!D137),kinematics!B137,MAX($D$6:$D$186))</f>
        <v>107</v>
      </c>
      <c r="N113" s="16">
        <f ca="1">IF(ISNUMBER(kinematics!D137),kinematics!F137,0)</f>
        <v>4.2470820870992352</v>
      </c>
      <c r="O113" s="16">
        <f ca="1">IF(ISNUMBER(kinematics!J137),kinematics!J137,0)</f>
        <v>0.50745472644724132</v>
      </c>
      <c r="P113" s="9">
        <f ca="1">IF(ISNUMBER(kinematics!L137),kinematics!L137,0)</f>
        <v>519.90427506290075</v>
      </c>
      <c r="R113" s="9">
        <f t="shared" ca="1" si="5"/>
        <v>0.50745472644724132</v>
      </c>
      <c r="S113" s="9">
        <f t="shared" ca="1" si="8"/>
        <v>519.90427506290075</v>
      </c>
    </row>
    <row r="114" spans="3:19" x14ac:dyDescent="0.25">
      <c r="C114" s="9">
        <f ca="1">IF(ISNUMBER(kinematics!D138),kinematics!D138,MAX(kinematics!$D$30:$D$210))</f>
        <v>146.75700000000001</v>
      </c>
      <c r="D114" s="16">
        <f ca="1">IF(ISNUMBER(kinematics!D138),kinematics!B138,0)</f>
        <v>108</v>
      </c>
      <c r="E114" s="9">
        <f ca="1">IF(ISNUMBER(kinematics!J138),kinematics!J138,0)</f>
        <v>0.49759665492325622</v>
      </c>
      <c r="I114" s="9">
        <f t="shared" ca="1" si="9"/>
        <v>146.75700000000001</v>
      </c>
      <c r="J114" s="16">
        <f ca="1">IF(ISNUMBER(kinematics!D138),kinematics!F138,0)</f>
        <v>4.1300604198108344</v>
      </c>
      <c r="K114" s="9">
        <f ca="1">IF(ISNUMBER(kinematics!L138),kinematics!L138,0)</f>
        <v>520.02129673018908</v>
      </c>
      <c r="M114" s="16">
        <f ca="1">IF(ISNUMBER(kinematics!D138),kinematics!B138,MAX($D$6:$D$186))</f>
        <v>108</v>
      </c>
      <c r="N114" s="16">
        <f ca="1">IF(ISNUMBER(kinematics!D138),kinematics!F138,0)</f>
        <v>4.1300604198108344</v>
      </c>
      <c r="O114" s="16">
        <f ca="1">IF(ISNUMBER(kinematics!J138),kinematics!J138,0)</f>
        <v>0.49759665492325622</v>
      </c>
      <c r="P114" s="9">
        <f ca="1">IF(ISNUMBER(kinematics!L138),kinematics!L138,0)</f>
        <v>520.02129673018908</v>
      </c>
      <c r="R114" s="9">
        <f t="shared" ca="1" si="5"/>
        <v>0.49759665492325622</v>
      </c>
      <c r="S114" s="9">
        <f t="shared" ca="1" si="8"/>
        <v>520.02129673018908</v>
      </c>
    </row>
    <row r="115" spans="3:19" x14ac:dyDescent="0.25">
      <c r="C115" s="9">
        <f ca="1">IF(ISNUMBER(kinematics!D139),kinematics!D139,MAX(kinematics!$D$30:$D$210))</f>
        <v>147.48599999999999</v>
      </c>
      <c r="D115" s="16">
        <f ca="1">IF(ISNUMBER(kinematics!D139),kinematics!B139,0)</f>
        <v>109</v>
      </c>
      <c r="E115" s="9">
        <f ca="1">IF(ISNUMBER(kinematics!J139),kinematics!J139,0)</f>
        <v>0.48783154864768447</v>
      </c>
      <c r="I115" s="9">
        <f t="shared" ca="1" si="9"/>
        <v>147.48599999999999</v>
      </c>
      <c r="J115" s="16">
        <f ca="1">IF(ISNUMBER(kinematics!D139),kinematics!F139,0)</f>
        <v>4.0173037314462485</v>
      </c>
      <c r="K115" s="9">
        <f ca="1">IF(ISNUMBER(kinematics!L139),kinematics!L139,0)</f>
        <v>520.13405341855366</v>
      </c>
      <c r="M115" s="16">
        <f ca="1">IF(ISNUMBER(kinematics!D139),kinematics!B139,MAX($D$6:$D$186))</f>
        <v>109</v>
      </c>
      <c r="N115" s="16">
        <f ca="1">IF(ISNUMBER(kinematics!D139),kinematics!F139,0)</f>
        <v>4.0173037314462485</v>
      </c>
      <c r="O115" s="16">
        <f ca="1">IF(ISNUMBER(kinematics!J139),kinematics!J139,0)</f>
        <v>0.48783154864768447</v>
      </c>
      <c r="P115" s="9">
        <f ca="1">IF(ISNUMBER(kinematics!L139),kinematics!L139,0)</f>
        <v>520.13405341855366</v>
      </c>
      <c r="R115" s="9">
        <f t="shared" ca="1" si="5"/>
        <v>0.48783154864768447</v>
      </c>
      <c r="S115" s="9">
        <f t="shared" ca="1" si="8"/>
        <v>520.13405341855366</v>
      </c>
    </row>
    <row r="116" spans="3:19" x14ac:dyDescent="0.25">
      <c r="C116" s="9">
        <f ca="1">IF(ISNUMBER(kinematics!D140),kinematics!D140,MAX(kinematics!$D$30:$D$210))</f>
        <v>148.20400000000001</v>
      </c>
      <c r="D116" s="16">
        <f ca="1">IF(ISNUMBER(kinematics!D140),kinematics!B140,0)</f>
        <v>110</v>
      </c>
      <c r="E116" s="9">
        <f ca="1">IF(ISNUMBER(kinematics!J140),kinematics!J140,0)</f>
        <v>0.47816208403185684</v>
      </c>
      <c r="I116" s="9">
        <f t="shared" ca="1" si="9"/>
        <v>148.20400000000001</v>
      </c>
      <c r="J116" s="16">
        <f ca="1">IF(ISNUMBER(kinematics!D140),kinematics!F140,0)</f>
        <v>3.9086799060878046</v>
      </c>
      <c r="K116" s="9">
        <f ca="1">IF(ISNUMBER(kinematics!L140),kinematics!L140,0)</f>
        <v>520.24267724391211</v>
      </c>
      <c r="M116" s="16">
        <f ca="1">IF(ISNUMBER(kinematics!D140),kinematics!B140,MAX($D$6:$D$186))</f>
        <v>110</v>
      </c>
      <c r="N116" s="16">
        <f ca="1">IF(ISNUMBER(kinematics!D140),kinematics!F140,0)</f>
        <v>3.9086799060878046</v>
      </c>
      <c r="O116" s="16">
        <f ca="1">IF(ISNUMBER(kinematics!J140),kinematics!J140,0)</f>
        <v>0.47816208403185684</v>
      </c>
      <c r="P116" s="9">
        <f ca="1">IF(ISNUMBER(kinematics!L140),kinematics!L140,0)</f>
        <v>520.24267724391211</v>
      </c>
      <c r="R116" s="9">
        <f t="shared" ca="1" si="5"/>
        <v>0.47816208403185684</v>
      </c>
      <c r="S116" s="9">
        <f t="shared" ca="1" si="8"/>
        <v>520.24267724391211</v>
      </c>
    </row>
    <row r="117" spans="3:19" x14ac:dyDescent="0.25">
      <c r="C117" s="9">
        <f ca="1">IF(ISNUMBER(kinematics!D141),kinematics!D141,MAX(kinematics!$D$30:$D$210))</f>
        <v>148.90899999999999</v>
      </c>
      <c r="D117" s="16">
        <f ca="1">IF(ISNUMBER(kinematics!D141),kinematics!B141,0)</f>
        <v>111</v>
      </c>
      <c r="E117" s="9">
        <f ca="1">IF(ISNUMBER(kinematics!J141),kinematics!J141,0)</f>
        <v>0.46859055265950267</v>
      </c>
      <c r="I117" s="9">
        <f t="shared" ca="1" si="9"/>
        <v>148.90899999999999</v>
      </c>
      <c r="J117" s="16">
        <f ca="1">IF(ISNUMBER(kinematics!D141),kinematics!F141,0)</f>
        <v>3.8040584442566518</v>
      </c>
      <c r="K117" s="9">
        <f ca="1">IF(ISNUMBER(kinematics!L141),kinematics!L141,0)</f>
        <v>520.34729870574336</v>
      </c>
      <c r="M117" s="16">
        <f ca="1">IF(ISNUMBER(kinematics!D141),kinematics!B141,MAX($D$6:$D$186))</f>
        <v>111</v>
      </c>
      <c r="N117" s="16">
        <f ca="1">IF(ISNUMBER(kinematics!D141),kinematics!F141,0)</f>
        <v>3.8040584442566518</v>
      </c>
      <c r="O117" s="16">
        <f ca="1">IF(ISNUMBER(kinematics!J141),kinematics!J141,0)</f>
        <v>0.46859055265950267</v>
      </c>
      <c r="P117" s="9">
        <f ca="1">IF(ISNUMBER(kinematics!L141),kinematics!L141,0)</f>
        <v>520.34729870574336</v>
      </c>
      <c r="R117" s="9">
        <f t="shared" ca="1" si="5"/>
        <v>0.46859055265950267</v>
      </c>
      <c r="S117" s="9">
        <f t="shared" ca="1" si="8"/>
        <v>520.34729870574336</v>
      </c>
    </row>
    <row r="118" spans="3:19" x14ac:dyDescent="0.25">
      <c r="C118" s="9">
        <f ca="1">IF(ISNUMBER(kinematics!D142),kinematics!D142,MAX(kinematics!$D$30:$D$210))</f>
        <v>149.601</v>
      </c>
      <c r="D118" s="16">
        <f ca="1">IF(ISNUMBER(kinematics!D142),kinematics!B142,0)</f>
        <v>112</v>
      </c>
      <c r="E118" s="9">
        <f ca="1">IF(ISNUMBER(kinematics!J142),kinematics!J142,0)</f>
        <v>0.45911888099973758</v>
      </c>
      <c r="I118" s="9">
        <f t="shared" ca="1" si="9"/>
        <v>149.601</v>
      </c>
      <c r="J118" s="16">
        <f ca="1">IF(ISNUMBER(kinematics!D142),kinematics!F142,0)</f>
        <v>3.7033107141799655</v>
      </c>
      <c r="K118" s="9">
        <f ca="1">IF(ISNUMBER(kinematics!L142),kinematics!L142,0)</f>
        <v>520.44804643581995</v>
      </c>
      <c r="M118" s="16">
        <f ca="1">IF(ISNUMBER(kinematics!D142),kinematics!B142,MAX($D$6:$D$186))</f>
        <v>112</v>
      </c>
      <c r="N118" s="16">
        <f ca="1">IF(ISNUMBER(kinematics!D142),kinematics!F142,0)</f>
        <v>3.7033107141799655</v>
      </c>
      <c r="O118" s="16">
        <f ca="1">IF(ISNUMBER(kinematics!J142),kinematics!J142,0)</f>
        <v>0.45911888099973758</v>
      </c>
      <c r="P118" s="9">
        <f ca="1">IF(ISNUMBER(kinematics!L142),kinematics!L142,0)</f>
        <v>520.44804643581995</v>
      </c>
      <c r="R118" s="9">
        <f t="shared" ca="1" si="5"/>
        <v>0.45911888099973758</v>
      </c>
      <c r="S118" s="9">
        <f t="shared" ca="1" si="8"/>
        <v>520.44804643581995</v>
      </c>
    </row>
    <row r="119" spans="3:19" x14ac:dyDescent="0.25">
      <c r="C119" s="9">
        <f ca="1">IF(ISNUMBER(kinematics!D143),kinematics!D143,MAX(kinematics!$D$30:$D$210))</f>
        <v>150.28200000000001</v>
      </c>
      <c r="D119" s="16">
        <f ca="1">IF(ISNUMBER(kinematics!D143),kinematics!B143,0)</f>
        <v>113</v>
      </c>
      <c r="E119" s="9">
        <f ca="1">IF(ISNUMBER(kinematics!J143),kinematics!J143,0)</f>
        <v>0.4497486501800671</v>
      </c>
      <c r="I119" s="9">
        <f t="shared" ca="1" si="9"/>
        <v>150.28200000000001</v>
      </c>
      <c r="J119" s="16">
        <f ca="1">IF(ISNUMBER(kinematics!D143),kinematics!F143,0)</f>
        <v>3.6063101764376109</v>
      </c>
      <c r="K119" s="9">
        <f ca="1">IF(ISNUMBER(kinematics!L143),kinematics!L143,0)</f>
        <v>520.54504697356231</v>
      </c>
      <c r="M119" s="16">
        <f ca="1">IF(ISNUMBER(kinematics!D143),kinematics!B143,MAX($D$6:$D$186))</f>
        <v>113</v>
      </c>
      <c r="N119" s="16">
        <f ca="1">IF(ISNUMBER(kinematics!D143),kinematics!F143,0)</f>
        <v>3.6063101764376109</v>
      </c>
      <c r="O119" s="16">
        <f ca="1">IF(ISNUMBER(kinematics!J143),kinematics!J143,0)</f>
        <v>0.4497486501800671</v>
      </c>
      <c r="P119" s="9">
        <f ca="1">IF(ISNUMBER(kinematics!L143),kinematics!L143,0)</f>
        <v>520.54504697356231</v>
      </c>
      <c r="R119" s="9">
        <f t="shared" ca="1" si="5"/>
        <v>0.4497486501800671</v>
      </c>
      <c r="S119" s="9">
        <f t="shared" ca="1" si="8"/>
        <v>520.54504697356231</v>
      </c>
    </row>
    <row r="120" spans="3:19" x14ac:dyDescent="0.25">
      <c r="C120" s="9">
        <f ca="1">IF(ISNUMBER(kinematics!D144),kinematics!D144,MAX(kinematics!$D$30:$D$210))</f>
        <v>150.95099999999999</v>
      </c>
      <c r="D120" s="16">
        <f ca="1">IF(ISNUMBER(kinematics!D144),kinematics!B144,0)</f>
        <v>114</v>
      </c>
      <c r="E120" s="9">
        <f ca="1">IF(ISNUMBER(kinematics!J144),kinematics!J144,0)</f>
        <v>0.44048111569343817</v>
      </c>
      <c r="I120" s="9">
        <f t="shared" ca="1" si="9"/>
        <v>150.95099999999999</v>
      </c>
      <c r="J120" s="16">
        <f ca="1">IF(ISNUMBER(kinematics!D144),kinematics!F144,0)</f>
        <v>3.5129325828120801</v>
      </c>
      <c r="K120" s="9">
        <f ca="1">IF(ISNUMBER(kinematics!L144),kinematics!L144,0)</f>
        <v>520.63842456718794</v>
      </c>
      <c r="M120" s="16">
        <f ca="1">IF(ISNUMBER(kinematics!D144),kinematics!B144,MAX($D$6:$D$186))</f>
        <v>114</v>
      </c>
      <c r="N120" s="16">
        <f ca="1">IF(ISNUMBER(kinematics!D144),kinematics!F144,0)</f>
        <v>3.5129325828120801</v>
      </c>
      <c r="O120" s="16">
        <f ca="1">IF(ISNUMBER(kinematics!J144),kinematics!J144,0)</f>
        <v>0.44048111569343817</v>
      </c>
      <c r="P120" s="9">
        <f ca="1">IF(ISNUMBER(kinematics!L144),kinematics!L144,0)</f>
        <v>520.63842456718794</v>
      </c>
      <c r="R120" s="9">
        <f t="shared" ca="1" si="5"/>
        <v>0.44048111569343817</v>
      </c>
      <c r="S120" s="9">
        <f t="shared" ca="1" si="8"/>
        <v>520.63842456718794</v>
      </c>
    </row>
    <row r="121" spans="3:19" x14ac:dyDescent="0.25">
      <c r="C121" s="9">
        <f ca="1">IF(ISNUMBER(kinematics!D145),kinematics!D145,MAX(kinematics!$D$30:$D$210))</f>
        <v>151.608</v>
      </c>
      <c r="D121" s="16">
        <f ca="1">IF(ISNUMBER(kinematics!D145),kinematics!B145,0)</f>
        <v>115</v>
      </c>
      <c r="E121" s="9">
        <f ca="1">IF(ISNUMBER(kinematics!J145),kinematics!J145,0)</f>
        <v>0.43131722692499774</v>
      </c>
      <c r="I121" s="9">
        <f t="shared" ca="1" si="9"/>
        <v>151.608</v>
      </c>
      <c r="J121" s="16">
        <f ca="1">IF(ISNUMBER(kinematics!D145),kinematics!F145,0)</f>
        <v>3.4230561503155874</v>
      </c>
      <c r="K121" s="9">
        <f ca="1">IF(ISNUMBER(kinematics!L145),kinematics!L145,0)</f>
        <v>520.72830099968439</v>
      </c>
      <c r="M121" s="16">
        <f ca="1">IF(ISNUMBER(kinematics!D145),kinematics!B145,MAX($D$6:$D$186))</f>
        <v>115</v>
      </c>
      <c r="N121" s="16">
        <f ca="1">IF(ISNUMBER(kinematics!D145),kinematics!F145,0)</f>
        <v>3.4230561503155874</v>
      </c>
      <c r="O121" s="16">
        <f ca="1">IF(ISNUMBER(kinematics!J145),kinematics!J145,0)</f>
        <v>0.43131722692499774</v>
      </c>
      <c r="P121" s="9">
        <f ca="1">IF(ISNUMBER(kinematics!L145),kinematics!L145,0)</f>
        <v>520.72830099968439</v>
      </c>
      <c r="R121" s="9">
        <f t="shared" ca="1" si="5"/>
        <v>0.43131722692499774</v>
      </c>
      <c r="S121" s="9">
        <f t="shared" ca="1" si="8"/>
        <v>520.72830099968439</v>
      </c>
    </row>
    <row r="122" spans="3:19" x14ac:dyDescent="0.25">
      <c r="C122" s="9">
        <f ca="1">IF(ISNUMBER(kinematics!D146),kinematics!D146,MAX(kinematics!$D$30:$D$210))</f>
        <v>152.25399999999999</v>
      </c>
      <c r="D122" s="16">
        <f ca="1">IF(ISNUMBER(kinematics!D146),kinematics!B146,0)</f>
        <v>116</v>
      </c>
      <c r="E122" s="9">
        <f ca="1">IF(ISNUMBER(kinematics!J146),kinematics!J146,0)</f>
        <v>0.42225764639535379</v>
      </c>
      <c r="I122" s="9">
        <f t="shared" ca="1" si="9"/>
        <v>152.25399999999999</v>
      </c>
      <c r="J122" s="16">
        <f ca="1">IF(ISNUMBER(kinematics!D146),kinematics!F146,0)</f>
        <v>3.3365617114812056</v>
      </c>
      <c r="K122" s="9">
        <f ca="1">IF(ISNUMBER(kinematics!L146),kinematics!L146,0)</f>
        <v>520.81479543851879</v>
      </c>
      <c r="M122" s="16">
        <f ca="1">IF(ISNUMBER(kinematics!D146),kinematics!B146,MAX($D$6:$D$186))</f>
        <v>116</v>
      </c>
      <c r="N122" s="16">
        <f ca="1">IF(ISNUMBER(kinematics!D146),kinematics!F146,0)</f>
        <v>3.3365617114812056</v>
      </c>
      <c r="O122" s="16">
        <f ca="1">IF(ISNUMBER(kinematics!J146),kinematics!J146,0)</f>
        <v>0.42225764639535379</v>
      </c>
      <c r="P122" s="9">
        <f ca="1">IF(ISNUMBER(kinematics!L146),kinematics!L146,0)</f>
        <v>520.81479543851879</v>
      </c>
      <c r="R122" s="9">
        <f t="shared" ca="1" si="5"/>
        <v>0.42225764639535379</v>
      </c>
      <c r="S122" s="9">
        <f t="shared" ca="1" si="8"/>
        <v>520.81479543851879</v>
      </c>
    </row>
    <row r="123" spans="3:19" x14ac:dyDescent="0.25">
      <c r="C123" s="9">
        <f ca="1">IF(ISNUMBER(kinematics!D147),kinematics!D147,MAX(kinematics!$D$30:$D$210))</f>
        <v>152.88900000000001</v>
      </c>
      <c r="D123" s="16">
        <f ca="1">IF(ISNUMBER(kinematics!D147),kinematics!B147,0)</f>
        <v>117</v>
      </c>
      <c r="E123" s="9">
        <f ca="1">IF(ISNUMBER(kinematics!J147),kinematics!J147,0)</f>
        <v>0.41330276862887516</v>
      </c>
      <c r="I123" s="9">
        <f t="shared" ca="1" si="9"/>
        <v>152.88900000000001</v>
      </c>
      <c r="J123" s="16">
        <f ca="1">IF(ISNUMBER(kinematics!D147),kinematics!F147,0)</f>
        <v>3.2533328421030974</v>
      </c>
      <c r="K123" s="9">
        <f ca="1">IF(ISNUMBER(kinematics!L147),kinematics!L147,0)</f>
        <v>520.89802430789689</v>
      </c>
      <c r="M123" s="16">
        <f ca="1">IF(ISNUMBER(kinematics!D147),kinematics!B147,MAX($D$6:$D$186))</f>
        <v>117</v>
      </c>
      <c r="N123" s="16">
        <f ca="1">IF(ISNUMBER(kinematics!D147),kinematics!F147,0)</f>
        <v>3.2533328421030974</v>
      </c>
      <c r="O123" s="16">
        <f ca="1">IF(ISNUMBER(kinematics!J147),kinematics!J147,0)</f>
        <v>0.41330276862887516</v>
      </c>
      <c r="P123" s="9">
        <f ca="1">IF(ISNUMBER(kinematics!L147),kinematics!L147,0)</f>
        <v>520.89802430789689</v>
      </c>
      <c r="R123" s="9">
        <f ca="1">O123</f>
        <v>0.41330276862887516</v>
      </c>
      <c r="S123" s="9">
        <f t="shared" ca="1" si="8"/>
        <v>520.89802430789689</v>
      </c>
    </row>
    <row r="124" spans="3:19" x14ac:dyDescent="0.25">
      <c r="C124" s="9">
        <f ca="1">IF(ISNUMBER(kinematics!D148),kinematics!D148,MAX(kinematics!$D$30:$D$210))</f>
        <v>153.51300000000001</v>
      </c>
      <c r="D124" s="16">
        <f ca="1">IF(ISNUMBER(kinematics!D148),kinematics!B148,0)</f>
        <v>118</v>
      </c>
      <c r="E124" s="9">
        <f ca="1">IF(ISNUMBER(kinematics!J148),kinematics!J148,0)</f>
        <v>0.40445273856680553</v>
      </c>
      <c r="I124" s="9">
        <f t="shared" ca="1" si="9"/>
        <v>153.51300000000001</v>
      </c>
      <c r="J124" s="16">
        <f ca="1">IF(ISNUMBER(kinematics!D148),kinematics!F148,0)</f>
        <v>3.1732559676801091</v>
      </c>
      <c r="K124" s="9">
        <f ca="1">IF(ISNUMBER(kinematics!L148),kinematics!L148,0)</f>
        <v>520.97810118231985</v>
      </c>
      <c r="M124" s="16">
        <f ca="1">IF(ISNUMBER(kinematics!D148),kinematics!B148,MAX($D$6:$D$186))</f>
        <v>118</v>
      </c>
      <c r="N124" s="16">
        <f ca="1">IF(ISNUMBER(kinematics!D148),kinematics!F148,0)</f>
        <v>3.1732559676801091</v>
      </c>
      <c r="O124" s="16">
        <f ca="1">IF(ISNUMBER(kinematics!J148),kinematics!J148,0)</f>
        <v>0.40445273856680553</v>
      </c>
      <c r="P124" s="9">
        <f ca="1">IF(ISNUMBER(kinematics!L148),kinematics!L148,0)</f>
        <v>520.97810118231985</v>
      </c>
      <c r="R124" s="9">
        <f t="shared" ca="1" si="5"/>
        <v>0.40445273856680553</v>
      </c>
      <c r="S124" s="9">
        <f t="shared" ca="1" si="8"/>
        <v>520.97810118231985</v>
      </c>
    </row>
    <row r="125" spans="3:19" x14ac:dyDescent="0.25">
      <c r="C125" s="9">
        <f ca="1">IF(ISNUMBER(kinematics!D149),kinematics!D149,MAX(kinematics!$D$30:$D$210))</f>
        <v>154.12700000000001</v>
      </c>
      <c r="D125" s="16">
        <f ca="1">IF(ISNUMBER(kinematics!D149),kinematics!B149,0)</f>
        <v>119</v>
      </c>
      <c r="E125" s="9">
        <f ca="1">IF(ISNUMBER(kinematics!J149),kinematics!J149,0)</f>
        <v>0.39570746945637092</v>
      </c>
      <c r="I125" s="9">
        <f t="shared" ca="1" si="9"/>
        <v>154.12700000000001</v>
      </c>
      <c r="J125" s="16">
        <f ca="1">IF(ISNUMBER(kinematics!D149),kinematics!F149,0)</f>
        <v>3.0962204498718084</v>
      </c>
      <c r="K125" s="9">
        <f ca="1">IF(ISNUMBER(kinematics!L149),kinematics!L149,0)</f>
        <v>521.05513670012817</v>
      </c>
      <c r="M125" s="16">
        <f ca="1">IF(ISNUMBER(kinematics!D149),kinematics!B149,MAX($D$6:$D$186))</f>
        <v>119</v>
      </c>
      <c r="N125" s="16">
        <f ca="1">IF(ISNUMBER(kinematics!D149),kinematics!F149,0)</f>
        <v>3.0962204498718084</v>
      </c>
      <c r="O125" s="16">
        <f ca="1">IF(ISNUMBER(kinematics!J149),kinematics!J149,0)</f>
        <v>0.39570746945637092</v>
      </c>
      <c r="P125" s="9">
        <f ca="1">IF(ISNUMBER(kinematics!L149),kinematics!L149,0)</f>
        <v>521.05513670012817</v>
      </c>
      <c r="R125" s="9">
        <f t="shared" ca="1" si="5"/>
        <v>0.39570746945637092</v>
      </c>
      <c r="S125" s="9">
        <f t="shared" ca="1" si="8"/>
        <v>521.05513670012817</v>
      </c>
    </row>
    <row r="126" spans="3:19" x14ac:dyDescent="0.25">
      <c r="C126" s="9">
        <f ca="1">IF(ISNUMBER(kinematics!D150),kinematics!D150,MAX(kinematics!$D$30:$D$210))</f>
        <v>154.72999999999999</v>
      </c>
      <c r="D126" s="16">
        <f ca="1">IF(ISNUMBER(kinematics!D150),kinematics!B150,0)</f>
        <v>120</v>
      </c>
      <c r="E126" s="9">
        <f ca="1">IF(ISNUMBER(kinematics!J150),kinematics!J150,0)</f>
        <v>0.3870666601576096</v>
      </c>
      <c r="I126" s="9">
        <f t="shared" ca="1" si="9"/>
        <v>154.72999999999999</v>
      </c>
      <c r="J126" s="16">
        <f ca="1">IF(ISNUMBER(kinematics!D150),kinematics!F150,0)</f>
        <v>3.0221186543042036</v>
      </c>
      <c r="K126" s="9">
        <f ca="1">IF(ISNUMBER(kinematics!L150),kinematics!L150,0)</f>
        <v>521.12923849569574</v>
      </c>
      <c r="M126" s="16">
        <f ca="1">IF(ISNUMBER(kinematics!D150),kinematics!B150,MAX($D$6:$D$186))</f>
        <v>120</v>
      </c>
      <c r="N126" s="16">
        <f ca="1">IF(ISNUMBER(kinematics!D150),kinematics!F150,0)</f>
        <v>3.0221186543042036</v>
      </c>
      <c r="O126" s="16">
        <f ca="1">IF(ISNUMBER(kinematics!J150),kinematics!J150,0)</f>
        <v>0.3870666601576096</v>
      </c>
      <c r="P126" s="9">
        <f ca="1">IF(ISNUMBER(kinematics!L150),kinematics!L150,0)</f>
        <v>521.12923849569574</v>
      </c>
      <c r="R126" s="9">
        <f t="shared" ca="1" si="5"/>
        <v>0.3870666601576096</v>
      </c>
      <c r="S126" s="9">
        <f t="shared" ca="1" si="8"/>
        <v>521.12923849569574</v>
      </c>
    </row>
    <row r="127" spans="3:19" x14ac:dyDescent="0.25">
      <c r="C127" s="9">
        <f ca="1">IF(ISNUMBER(kinematics!D151),kinematics!D151,MAX(kinematics!$D$30:$D$210))</f>
        <v>155.32300000000001</v>
      </c>
      <c r="D127" s="16">
        <f ca="1">IF(ISNUMBER(kinematics!D151),kinematics!B151,0)</f>
        <v>121</v>
      </c>
      <c r="E127" s="9">
        <f ca="1">IF(ISNUMBER(kinematics!J151),kinematics!J151,0)</f>
        <v>0.37852981182026657</v>
      </c>
      <c r="I127" s="9">
        <f t="shared" ca="1" si="9"/>
        <v>155.32300000000001</v>
      </c>
      <c r="J127" s="16">
        <f ca="1">IF(ISNUMBER(kinematics!D151),kinematics!F151,0)</f>
        <v>2.9508460010815374</v>
      </c>
      <c r="K127" s="9">
        <f ca="1">IF(ISNUMBER(kinematics!L151),kinematics!L151,0)</f>
        <v>521.20051114891839</v>
      </c>
      <c r="M127" s="16">
        <f ca="1">IF(ISNUMBER(kinematics!D151),kinematics!B151,MAX($D$6:$D$186))</f>
        <v>121</v>
      </c>
      <c r="N127" s="16">
        <f ca="1">IF(ISNUMBER(kinematics!D151),kinematics!F151,0)</f>
        <v>2.9508460010815374</v>
      </c>
      <c r="O127" s="16">
        <f ca="1">IF(ISNUMBER(kinematics!J151),kinematics!J151,0)</f>
        <v>0.37852981182026657</v>
      </c>
      <c r="P127" s="9">
        <f ca="1">IF(ISNUMBER(kinematics!L151),kinematics!L151,0)</f>
        <v>521.20051114891839</v>
      </c>
      <c r="R127" s="9">
        <f t="shared" ca="1" si="5"/>
        <v>0.37852981182026657</v>
      </c>
      <c r="S127" s="9">
        <f t="shared" ca="1" si="8"/>
        <v>521.20051114891839</v>
      </c>
    </row>
    <row r="128" spans="3:19" x14ac:dyDescent="0.25">
      <c r="C128" s="9">
        <f ca="1">IF(ISNUMBER(kinematics!D152),kinematics!D152,MAX(kinematics!$D$30:$D$210))</f>
        <v>155.90700000000001</v>
      </c>
      <c r="D128" s="16">
        <f ca="1">IF(ISNUMBER(kinematics!D152),kinematics!B152,0)</f>
        <v>122</v>
      </c>
      <c r="E128" s="9">
        <f ca="1">IF(ISNUMBER(kinematics!J152),kinematics!J152,0)</f>
        <v>0.37009624389256335</v>
      </c>
      <c r="I128" s="9">
        <f t="shared" ca="1" si="9"/>
        <v>155.90700000000001</v>
      </c>
      <c r="J128" s="16">
        <f ca="1">IF(ISNUMBER(kinematics!D152),kinematics!F152,0)</f>
        <v>2.8823009993553659</v>
      </c>
      <c r="K128" s="9">
        <f ca="1">IF(ISNUMBER(kinematics!L152),kinematics!L152,0)</f>
        <v>521.26905615064459</v>
      </c>
      <c r="M128" s="16">
        <f ca="1">IF(ISNUMBER(kinematics!D152),kinematics!B152,MAX($D$6:$D$186))</f>
        <v>122</v>
      </c>
      <c r="N128" s="16">
        <f ca="1">IF(ISNUMBER(kinematics!D152),kinematics!F152,0)</f>
        <v>2.8823009993553659</v>
      </c>
      <c r="O128" s="16">
        <f ca="1">IF(ISNUMBER(kinematics!J152),kinematics!J152,0)</f>
        <v>0.37009624389256335</v>
      </c>
      <c r="P128" s="9">
        <f ca="1">IF(ISNUMBER(kinematics!L152),kinematics!L152,0)</f>
        <v>521.26905615064459</v>
      </c>
      <c r="R128" s="9">
        <f t="shared" ca="1" si="5"/>
        <v>0.37009624389256335</v>
      </c>
      <c r="S128" s="9">
        <f t="shared" ca="1" si="8"/>
        <v>521.26905615064459</v>
      </c>
    </row>
    <row r="129" spans="3:19" x14ac:dyDescent="0.25">
      <c r="C129" s="9">
        <f ca="1">IF(ISNUMBER(kinematics!D153),kinematics!D153,MAX(kinematics!$D$30:$D$210))</f>
        <v>156.48099999999999</v>
      </c>
      <c r="D129" s="16">
        <f ca="1">IF(ISNUMBER(kinematics!D153),kinematics!B153,0)</f>
        <v>123</v>
      </c>
      <c r="E129" s="9">
        <f ca="1">IF(ISNUMBER(kinematics!J153),kinematics!J153,0)</f>
        <v>0.36176510943276102</v>
      </c>
      <c r="I129" s="9">
        <f t="shared" ca="1" si="9"/>
        <v>156.48099999999999</v>
      </c>
      <c r="J129" s="16">
        <f ca="1">IF(ISNUMBER(kinematics!D153),kinematics!F153,0)</f>
        <v>2.8163852672875103</v>
      </c>
      <c r="K129" s="9">
        <f ca="1">IF(ISNUMBER(kinematics!L153),kinematics!L153,0)</f>
        <v>521.33497188271247</v>
      </c>
      <c r="M129" s="16">
        <f ca="1">IF(ISNUMBER(kinematics!D153),kinematics!B153,MAX($D$6:$D$186))</f>
        <v>123</v>
      </c>
      <c r="N129" s="16">
        <f ca="1">IF(ISNUMBER(kinematics!D153),kinematics!F153,0)</f>
        <v>2.8163852672875103</v>
      </c>
      <c r="O129" s="16">
        <f ca="1">IF(ISNUMBER(kinematics!J153),kinematics!J153,0)</f>
        <v>0.36176510943276102</v>
      </c>
      <c r="P129" s="9">
        <f ca="1">IF(ISNUMBER(kinematics!L153),kinematics!L153,0)</f>
        <v>521.33497188271247</v>
      </c>
      <c r="R129" s="9">
        <f t="shared" ca="1" si="5"/>
        <v>0.36176510943276102</v>
      </c>
      <c r="S129" s="9">
        <f t="shared" ca="1" si="8"/>
        <v>521.33497188271247</v>
      </c>
    </row>
    <row r="130" spans="3:19" x14ac:dyDescent="0.25">
      <c r="C130" s="9">
        <f ca="1">IF(ISNUMBER(kinematics!D154),kinematics!D154,MAX(kinematics!$D$30:$D$210))</f>
        <v>157.04499999999999</v>
      </c>
      <c r="D130" s="16">
        <f ca="1">IF(ISNUMBER(kinematics!D154),kinematics!B154,0)</f>
        <v>124</v>
      </c>
      <c r="E130" s="9">
        <f ca="1">IF(ISNUMBER(kinematics!J154),kinematics!J154,0)</f>
        <v>0.35353540970303288</v>
      </c>
      <c r="I130" s="9">
        <f t="shared" ca="1" si="9"/>
        <v>157.04499999999999</v>
      </c>
      <c r="J130" s="16">
        <f ca="1">IF(ISNUMBER(kinematics!D154),kinematics!F154,0)</f>
        <v>2.7530035387197342</v>
      </c>
      <c r="K130" s="9">
        <f ca="1">IF(ISNUMBER(kinematics!L154),kinematics!L154,0)</f>
        <v>521.39835361128019</v>
      </c>
      <c r="M130" s="16">
        <f ca="1">IF(ISNUMBER(kinematics!D154),kinematics!B154,MAX($D$6:$D$186))</f>
        <v>124</v>
      </c>
      <c r="N130" s="16">
        <f ca="1">IF(ISNUMBER(kinematics!D154),kinematics!F154,0)</f>
        <v>2.7530035387197342</v>
      </c>
      <c r="O130" s="16">
        <f ca="1">IF(ISNUMBER(kinematics!J154),kinematics!J154,0)</f>
        <v>0.35353540970303288</v>
      </c>
      <c r="P130" s="9">
        <f ca="1">IF(ISNUMBER(kinematics!L154),kinematics!L154,0)</f>
        <v>521.39835361128019</v>
      </c>
      <c r="R130" s="9">
        <f t="shared" ca="1" si="5"/>
        <v>0.35353540970303288</v>
      </c>
      <c r="S130" s="9">
        <f t="shared" ca="1" si="8"/>
        <v>521.39835361128019</v>
      </c>
    </row>
    <row r="131" spans="3:19" x14ac:dyDescent="0.25">
      <c r="C131" s="9">
        <f ca="1">IF(ISNUMBER(kinematics!D155),kinematics!D155,MAX(kinematics!$D$30:$D$210))</f>
        <v>157.601</v>
      </c>
      <c r="D131" s="16">
        <f ca="1">IF(ISNUMBER(kinematics!D155),kinematics!B155,0)</f>
        <v>125</v>
      </c>
      <c r="E131" s="9">
        <f ca="1">IF(ISNUMBER(kinematics!J155),kinematics!J155,0)</f>
        <v>0.34540600803250149</v>
      </c>
      <c r="I131" s="9">
        <f t="shared" ca="1" si="9"/>
        <v>157.601</v>
      </c>
      <c r="J131" s="16">
        <f ca="1">IF(ISNUMBER(kinematics!D155),kinematics!F155,0)</f>
        <v>2.692063657821075</v>
      </c>
      <c r="K131" s="9">
        <f ca="1">IF(ISNUMBER(kinematics!L155),kinematics!L155,0)</f>
        <v>521.45929349217886</v>
      </c>
      <c r="M131" s="16">
        <f ca="1">IF(ISNUMBER(kinematics!D155),kinematics!B155,MAX($D$6:$D$186))</f>
        <v>125</v>
      </c>
      <c r="N131" s="16">
        <f ca="1">IF(ISNUMBER(kinematics!D155),kinematics!F155,0)</f>
        <v>2.692063657821075</v>
      </c>
      <c r="O131" s="16">
        <f ca="1">IF(ISNUMBER(kinematics!J155),kinematics!J155,0)</f>
        <v>0.34540600803250149</v>
      </c>
      <c r="P131" s="9">
        <f ca="1">IF(ISNUMBER(kinematics!L155),kinematics!L155,0)</f>
        <v>521.45929349217886</v>
      </c>
      <c r="R131" s="9">
        <f t="shared" ca="1" si="5"/>
        <v>0.34540600803250149</v>
      </c>
      <c r="S131" s="9">
        <f t="shared" ca="1" si="8"/>
        <v>521.45929349217886</v>
      </c>
    </row>
    <row r="132" spans="3:19" x14ac:dyDescent="0.25">
      <c r="C132" s="9">
        <f ca="1">IF(ISNUMBER(kinematics!D156),kinematics!D156,MAX(kinematics!$D$30:$D$210))</f>
        <v>158.14699999999999</v>
      </c>
      <c r="D132" s="16">
        <f ca="1">IF(ISNUMBER(kinematics!D156),kinematics!B156,0)</f>
        <v>126</v>
      </c>
      <c r="E132" s="9">
        <f ca="1">IF(ISNUMBER(kinematics!J156),kinematics!J156,0)</f>
        <v>0.3373756429432706</v>
      </c>
      <c r="I132" s="9">
        <f t="shared" ca="1" si="9"/>
        <v>158.14699999999999</v>
      </c>
      <c r="J132" s="16">
        <f ca="1">IF(ISNUMBER(kinematics!D156),kinematics!F156,0)</f>
        <v>2.633476562938962</v>
      </c>
      <c r="K132" s="9">
        <f ca="1">IF(ISNUMBER(kinematics!L156),kinematics!L156,0)</f>
        <v>521.51788058706097</v>
      </c>
      <c r="M132" s="16">
        <f ca="1">IF(ISNUMBER(kinematics!D156),kinematics!B156,MAX($D$6:$D$186))</f>
        <v>126</v>
      </c>
      <c r="N132" s="16">
        <f ca="1">IF(ISNUMBER(kinematics!D156),kinematics!F156,0)</f>
        <v>2.633476562938962</v>
      </c>
      <c r="O132" s="16">
        <f ca="1">IF(ISNUMBER(kinematics!J156),kinematics!J156,0)</f>
        <v>0.3373756429432706</v>
      </c>
      <c r="P132" s="9">
        <f ca="1">IF(ISNUMBER(kinematics!L156),kinematics!L156,0)</f>
        <v>521.51788058706097</v>
      </c>
      <c r="R132" s="9">
        <f t="shared" ca="1" si="5"/>
        <v>0.3373756429432706</v>
      </c>
      <c r="S132" s="9">
        <f t="shared" ca="1" si="8"/>
        <v>521.51788058706097</v>
      </c>
    </row>
    <row r="133" spans="3:19" x14ac:dyDescent="0.25">
      <c r="C133" s="9">
        <f ca="1">IF(ISNUMBER(kinematics!D157),kinematics!D157,MAX(kinematics!$D$30:$D$210))</f>
        <v>158.685</v>
      </c>
      <c r="D133" s="16">
        <f ca="1">IF(ISNUMBER(kinematics!D157),kinematics!B157,0)</f>
        <v>127</v>
      </c>
      <c r="E133" s="9">
        <f ca="1">IF(ISNUMBER(kinematics!J157),kinematics!J157,0)</f>
        <v>0.32944294053973971</v>
      </c>
      <c r="I133" s="9">
        <f t="shared" ca="1" si="9"/>
        <v>158.685</v>
      </c>
      <c r="J133" s="16">
        <f ca="1">IF(ISNUMBER(kinematics!D157),kinematics!F157,0)</f>
        <v>2.5771562608325027</v>
      </c>
      <c r="K133" s="9">
        <f ca="1">IF(ISNUMBER(kinematics!L157),kinematics!L157,0)</f>
        <v>521.57420088916751</v>
      </c>
      <c r="M133" s="16">
        <f ca="1">IF(ISNUMBER(kinematics!D157),kinematics!B157,MAX($D$6:$D$186))</f>
        <v>127</v>
      </c>
      <c r="N133" s="16">
        <f ca="1">IF(ISNUMBER(kinematics!D157),kinematics!F157,0)</f>
        <v>2.5771562608325027</v>
      </c>
      <c r="O133" s="16">
        <f ca="1">IF(ISNUMBER(kinematics!J157),kinematics!J157,0)</f>
        <v>0.32944294053973971</v>
      </c>
      <c r="P133" s="9">
        <f ca="1">IF(ISNUMBER(kinematics!L157),kinematics!L157,0)</f>
        <v>521.57420088916751</v>
      </c>
      <c r="R133" s="9">
        <f t="shared" ca="1" si="5"/>
        <v>0.32944294053973971</v>
      </c>
      <c r="S133" s="9">
        <f t="shared" ca="1" si="8"/>
        <v>521.57420088916751</v>
      </c>
    </row>
    <row r="134" spans="3:19" x14ac:dyDescent="0.25">
      <c r="C134" s="9">
        <f ca="1">IF(ISNUMBER(kinematics!D158),kinematics!D158,MAX(kinematics!$D$30:$D$210))</f>
        <v>159.215</v>
      </c>
      <c r="D134" s="16">
        <f ca="1">IF(ISNUMBER(kinematics!D158),kinematics!B158,0)</f>
        <v>128</v>
      </c>
      <c r="E134" s="9">
        <f ca="1">IF(ISNUMBER(kinematics!J158),kinematics!J158,0)</f>
        <v>0.32160642616638235</v>
      </c>
      <c r="I134" s="9">
        <f t="shared" ca="1" si="9"/>
        <v>159.215</v>
      </c>
      <c r="J134" s="16">
        <f ca="1">IF(ISNUMBER(kinematics!D158),kinematics!F158,0)</f>
        <v>2.523019792400035</v>
      </c>
      <c r="K134" s="9">
        <f ca="1">IF(ISNUMBER(kinematics!L158),kinematics!L158,0)</f>
        <v>521.62833735759989</v>
      </c>
      <c r="M134" s="16">
        <f ca="1">IF(ISNUMBER(kinematics!D158),kinematics!B158,MAX($D$6:$D$186))</f>
        <v>128</v>
      </c>
      <c r="N134" s="16">
        <f ca="1">IF(ISNUMBER(kinematics!D158),kinematics!F158,0)</f>
        <v>2.523019792400035</v>
      </c>
      <c r="O134" s="16">
        <f ca="1">IF(ISNUMBER(kinematics!J158),kinematics!J158,0)</f>
        <v>0.32160642616638235</v>
      </c>
      <c r="P134" s="9">
        <f ca="1">IF(ISNUMBER(kinematics!L158),kinematics!L158,0)</f>
        <v>521.62833735759989</v>
      </c>
      <c r="R134" s="9">
        <f t="shared" ca="1" si="5"/>
        <v>0.32160642616638235</v>
      </c>
      <c r="S134" s="9">
        <f t="shared" ref="S134:S165" ca="1" si="10">P134</f>
        <v>521.62833735759989</v>
      </c>
    </row>
    <row r="135" spans="3:19" x14ac:dyDescent="0.25">
      <c r="C135" s="9">
        <f ca="1">IF(ISNUMBER(kinematics!D159),kinematics!D159,MAX(kinematics!$D$30:$D$210))</f>
        <v>159.73699999999999</v>
      </c>
      <c r="D135" s="16">
        <f ca="1">IF(ISNUMBER(kinematics!D159),kinematics!B159,0)</f>
        <v>129</v>
      </c>
      <c r="E135" s="9">
        <f ca="1">IF(ISNUMBER(kinematics!J159),kinematics!J159,0)</f>
        <v>0.31386453534436642</v>
      </c>
      <c r="I135" s="9">
        <f t="shared" ref="I135:I199" ca="1" si="11">C135</f>
        <v>159.73699999999999</v>
      </c>
      <c r="J135" s="16">
        <f ca="1">IF(ISNUMBER(kinematics!D159),kinematics!F159,0)</f>
        <v>2.4709871909588532</v>
      </c>
      <c r="K135" s="9">
        <f ca="1">IF(ISNUMBER(kinematics!L159),kinematics!L159,0)</f>
        <v>521.68036995904106</v>
      </c>
      <c r="M135" s="16">
        <f ca="1">IF(ISNUMBER(kinematics!D159),kinematics!B159,MAX($D$6:$D$186))</f>
        <v>129</v>
      </c>
      <c r="N135" s="16">
        <f ca="1">IF(ISNUMBER(kinematics!D159),kinematics!F159,0)</f>
        <v>2.4709871909588532</v>
      </c>
      <c r="O135" s="16">
        <f ca="1">IF(ISNUMBER(kinematics!J159),kinematics!J159,0)</f>
        <v>0.31386453534436642</v>
      </c>
      <c r="P135" s="9">
        <f ca="1">IF(ISNUMBER(kinematics!L159),kinematics!L159,0)</f>
        <v>521.68036995904106</v>
      </c>
      <c r="R135" s="9">
        <f t="shared" ref="R135:R166" ca="1" si="12">O135</f>
        <v>0.31386453534436642</v>
      </c>
      <c r="S135" s="9">
        <f t="shared" ca="1" si="10"/>
        <v>521.68036995904106</v>
      </c>
    </row>
    <row r="136" spans="3:19" x14ac:dyDescent="0.25">
      <c r="C136" s="9">
        <f ca="1">IF(ISNUMBER(kinematics!D160),kinematics!D160,MAX(kinematics!$D$30:$D$210))</f>
        <v>160.25</v>
      </c>
      <c r="D136" s="16">
        <f ca="1">IF(ISNUMBER(kinematics!D160),kinematics!B160,0)</f>
        <v>130</v>
      </c>
      <c r="E136" s="9">
        <f ca="1">IF(ISNUMBER(kinematics!J160),kinematics!J160,0)</f>
        <v>0.306215624001269</v>
      </c>
      <c r="I136" s="9">
        <f t="shared" ca="1" si="11"/>
        <v>160.25</v>
      </c>
      <c r="J136" s="16">
        <f ca="1">IF(ISNUMBER(kinematics!D160),kinematics!F160,0)</f>
        <v>2.4209814340678775</v>
      </c>
      <c r="K136" s="9">
        <f ca="1">IF(ISNUMBER(kinematics!L160),kinematics!L160,0)</f>
        <v>521.73037571593204</v>
      </c>
      <c r="M136" s="16">
        <f ca="1">IF(ISNUMBER(kinematics!D160),kinematics!B160,MAX($D$6:$D$186))</f>
        <v>130</v>
      </c>
      <c r="N136" s="16">
        <f ca="1">IF(ISNUMBER(kinematics!D160),kinematics!F160,0)</f>
        <v>2.4209814340678775</v>
      </c>
      <c r="O136" s="16">
        <f ca="1">IF(ISNUMBER(kinematics!J160),kinematics!J160,0)</f>
        <v>0.306215624001269</v>
      </c>
      <c r="P136" s="9">
        <f ca="1">IF(ISNUMBER(kinematics!L160),kinematics!L160,0)</f>
        <v>521.73037571593204</v>
      </c>
      <c r="R136" s="9">
        <f t="shared" ca="1" si="12"/>
        <v>0.306215624001269</v>
      </c>
      <c r="S136" s="9">
        <f t="shared" ca="1" si="10"/>
        <v>521.73037571593204</v>
      </c>
    </row>
    <row r="137" spans="3:19" x14ac:dyDescent="0.25">
      <c r="C137" s="9">
        <f ca="1">IF(ISNUMBER(kinematics!D161),kinematics!D161,MAX(kinematics!$D$30:$D$210))</f>
        <v>160.756</v>
      </c>
      <c r="D137" s="16">
        <f ca="1">IF(ISNUMBER(kinematics!D161),kinematics!B161,0)</f>
        <v>131</v>
      </c>
      <c r="E137" s="9">
        <f ca="1">IF(ISNUMBER(kinematics!J161),kinematics!J161,0)</f>
        <v>0.29865797801157407</v>
      </c>
      <c r="I137" s="9">
        <f t="shared" ca="1" si="11"/>
        <v>160.756</v>
      </c>
      <c r="J137" s="16">
        <f ca="1">IF(ISNUMBER(kinematics!D161),kinematics!F161,0)</f>
        <v>2.3729283898188069</v>
      </c>
      <c r="K137" s="9">
        <f ca="1">IF(ISNUMBER(kinematics!L161),kinematics!L161,0)</f>
        <v>521.77842876018121</v>
      </c>
      <c r="M137" s="16">
        <f ca="1">IF(ISNUMBER(kinematics!D161),kinematics!B161,MAX($D$6:$D$186))</f>
        <v>131</v>
      </c>
      <c r="N137" s="16">
        <f ca="1">IF(ISNUMBER(kinematics!D161),kinematics!F161,0)</f>
        <v>2.3729283898188069</v>
      </c>
      <c r="O137" s="16">
        <f ca="1">IF(ISNUMBER(kinematics!J161),kinematics!J161,0)</f>
        <v>0.29865797801157407</v>
      </c>
      <c r="P137" s="9">
        <f ca="1">IF(ISNUMBER(kinematics!L161),kinematics!L161,0)</f>
        <v>521.77842876018121</v>
      </c>
      <c r="R137" s="9">
        <f t="shared" ca="1" si="12"/>
        <v>0.29865797801157407</v>
      </c>
      <c r="S137" s="9">
        <f t="shared" ca="1" si="10"/>
        <v>521.77842876018121</v>
      </c>
    </row>
    <row r="138" spans="3:19" x14ac:dyDescent="0.25">
      <c r="C138" s="9">
        <f ca="1">IF(ISNUMBER(kinematics!D162),kinematics!D162,MAX(kinematics!$D$30:$D$210))</f>
        <v>161.255</v>
      </c>
      <c r="D138" s="16">
        <f ca="1">IF(ISNUMBER(kinematics!D162),kinematics!B162,0)</f>
        <v>132</v>
      </c>
      <c r="E138" s="9">
        <f ca="1">IF(ISNUMBER(kinematics!J162),kinematics!J162,0)</f>
        <v>0.29118982206845706</v>
      </c>
      <c r="I138" s="9">
        <f t="shared" ca="1" si="11"/>
        <v>161.255</v>
      </c>
      <c r="J138" s="16">
        <f ca="1">IF(ISNUMBER(kinematics!D162),kinematics!F162,0)</f>
        <v>2.3267567584549984</v>
      </c>
      <c r="K138" s="9">
        <f ca="1">IF(ISNUMBER(kinematics!L162),kinematics!L162,0)</f>
        <v>521.824600391545</v>
      </c>
      <c r="M138" s="16">
        <f ca="1">IF(ISNUMBER(kinematics!D162),kinematics!B162,MAX($D$6:$D$186))</f>
        <v>132</v>
      </c>
      <c r="N138" s="16">
        <f ca="1">IF(ISNUMBER(kinematics!D162),kinematics!F162,0)</f>
        <v>2.3267567584549984</v>
      </c>
      <c r="O138" s="16">
        <f ca="1">IF(ISNUMBER(kinematics!J162),kinematics!J162,0)</f>
        <v>0.29118982206845706</v>
      </c>
      <c r="P138" s="9">
        <f ca="1">IF(ISNUMBER(kinematics!L162),kinematics!L162,0)</f>
        <v>521.824600391545</v>
      </c>
      <c r="R138" s="9">
        <f t="shared" ca="1" si="12"/>
        <v>0.29118982206845706</v>
      </c>
      <c r="S138" s="9">
        <f t="shared" ca="1" si="10"/>
        <v>521.824600391545</v>
      </c>
    </row>
    <row r="139" spans="3:19" x14ac:dyDescent="0.25">
      <c r="C139" s="9">
        <f ca="1">IF(ISNUMBER(kinematics!D163),kinematics!D163,MAX(kinematics!$D$30:$D$210))</f>
        <v>161.74600000000001</v>
      </c>
      <c r="D139" s="16">
        <f ca="1">IF(ISNUMBER(kinematics!D163),kinematics!B163,0)</f>
        <v>133</v>
      </c>
      <c r="E139" s="9">
        <f ca="1">IF(ISNUMBER(kinematics!J163),kinematics!J163,0)</f>
        <v>0.28380932790966179</v>
      </c>
      <c r="I139" s="9">
        <f t="shared" ca="1" si="11"/>
        <v>161.74600000000001</v>
      </c>
      <c r="J139" s="16">
        <f ca="1">IF(ISNUMBER(kinematics!D163),kinematics!F163,0)</f>
        <v>2.2823980101118604</v>
      </c>
      <c r="K139" s="9">
        <f ca="1">IF(ISNUMBER(kinematics!L163),kinematics!L163,0)</f>
        <v>521.86895913988815</v>
      </c>
      <c r="M139" s="16">
        <f ca="1">IF(ISNUMBER(kinematics!D163),kinematics!B163,MAX($D$6:$D$186))</f>
        <v>133</v>
      </c>
      <c r="N139" s="16">
        <f ca="1">IF(ISNUMBER(kinematics!D163),kinematics!F163,0)</f>
        <v>2.2823980101118604</v>
      </c>
      <c r="O139" s="16">
        <f ca="1">IF(ISNUMBER(kinematics!J163),kinematics!J163,0)</f>
        <v>0.28380932790966179</v>
      </c>
      <c r="P139" s="9">
        <f ca="1">IF(ISNUMBER(kinematics!L163),kinematics!L163,0)</f>
        <v>521.86895913988815</v>
      </c>
      <c r="R139" s="9">
        <f t="shared" ca="1" si="12"/>
        <v>0.28380932790966179</v>
      </c>
      <c r="S139" s="9">
        <f t="shared" ca="1" si="10"/>
        <v>521.86895913988815</v>
      </c>
    </row>
    <row r="140" spans="3:19" x14ac:dyDescent="0.25">
      <c r="C140" s="9">
        <f ca="1">IF(ISNUMBER(kinematics!D164),kinematics!D164,MAX(kinematics!$D$30:$D$210))</f>
        <v>162.22999999999999</v>
      </c>
      <c r="D140" s="16">
        <f ca="1">IF(ISNUMBER(kinematics!D164),kinematics!B164,0)</f>
        <v>134</v>
      </c>
      <c r="E140" s="9">
        <f ca="1">IF(ISNUMBER(kinematics!J164),kinematics!J164,0)</f>
        <v>0.27651462192221254</v>
      </c>
      <c r="I140" s="9">
        <f t="shared" ca="1" si="11"/>
        <v>162.22999999999999</v>
      </c>
      <c r="J140" s="16">
        <f ca="1">IF(ISNUMBER(kinematics!D164),kinematics!F164,0)</f>
        <v>2.2397863194106451</v>
      </c>
      <c r="K140" s="9">
        <f ca="1">IF(ISNUMBER(kinematics!L164),kinematics!L164,0)</f>
        <v>521.91157083058931</v>
      </c>
      <c r="M140" s="16">
        <f ca="1">IF(ISNUMBER(kinematics!D164),kinematics!B164,MAX($D$6:$D$186))</f>
        <v>134</v>
      </c>
      <c r="N140" s="16">
        <f ca="1">IF(ISNUMBER(kinematics!D164),kinematics!F164,0)</f>
        <v>2.2397863194106451</v>
      </c>
      <c r="O140" s="16">
        <f ca="1">IF(ISNUMBER(kinematics!J164),kinematics!J164,0)</f>
        <v>0.27651462192221254</v>
      </c>
      <c r="P140" s="9">
        <f ca="1">IF(ISNUMBER(kinematics!L164),kinematics!L164,0)</f>
        <v>521.91157083058931</v>
      </c>
      <c r="R140" s="9">
        <f t="shared" ca="1" si="12"/>
        <v>0.27651462192221254</v>
      </c>
      <c r="S140" s="9">
        <f t="shared" ca="1" si="10"/>
        <v>521.91157083058931</v>
      </c>
    </row>
    <row r="141" spans="3:19" x14ac:dyDescent="0.25">
      <c r="C141" s="9">
        <f ca="1">IF(ISNUMBER(kinematics!D165),kinematics!D165,MAX(kinematics!$D$30:$D$210))</f>
        <v>162.708</v>
      </c>
      <c r="D141" s="16">
        <f ca="1">IF(ISNUMBER(kinematics!D165),kinematics!B165,0)</f>
        <v>135</v>
      </c>
      <c r="E141" s="9">
        <f ca="1">IF(ISNUMBER(kinematics!J165),kinematics!J165,0)</f>
        <v>0.26930379215178718</v>
      </c>
      <c r="I141" s="9">
        <f t="shared" ca="1" si="11"/>
        <v>162.708</v>
      </c>
      <c r="J141" s="16">
        <f ca="1">IF(ISNUMBER(kinematics!D165),kinematics!F165,0)</f>
        <v>2.1988584975706011</v>
      </c>
      <c r="K141" s="9">
        <f ca="1">IF(ISNUMBER(kinematics!L165),kinematics!L165,0)</f>
        <v>521.95249865242931</v>
      </c>
      <c r="M141" s="16">
        <f ca="1">IF(ISNUMBER(kinematics!D165),kinematics!B165,MAX($D$6:$D$186))</f>
        <v>135</v>
      </c>
      <c r="N141" s="16">
        <f ca="1">IF(ISNUMBER(kinematics!D165),kinematics!F165,0)</f>
        <v>2.1988584975706011</v>
      </c>
      <c r="O141" s="16">
        <f ca="1">IF(ISNUMBER(kinematics!J165),kinematics!J165,0)</f>
        <v>0.26930379215178718</v>
      </c>
      <c r="P141" s="9">
        <f ca="1">IF(ISNUMBER(kinematics!L165),kinematics!L165,0)</f>
        <v>521.95249865242931</v>
      </c>
      <c r="R141" s="9">
        <f t="shared" ca="1" si="12"/>
        <v>0.26930379215178718</v>
      </c>
      <c r="S141" s="9">
        <f t="shared" ca="1" si="10"/>
        <v>521.95249865242931</v>
      </c>
    </row>
    <row r="142" spans="3:19" x14ac:dyDescent="0.25">
      <c r="C142" s="9">
        <f ca="1">IF(ISNUMBER(kinematics!D166),kinematics!D166,MAX(kinematics!$D$30:$D$210))</f>
        <v>163.179</v>
      </c>
      <c r="D142" s="16">
        <f ca="1">IF(ISNUMBER(kinematics!D166),kinematics!B166,0)</f>
        <v>136</v>
      </c>
      <c r="E142" s="9">
        <f ca="1">IF(ISNUMBER(kinematics!J166),kinematics!J166,0)</f>
        <v>0.26217489474370137</v>
      </c>
      <c r="I142" s="9">
        <f t="shared" ca="1" si="11"/>
        <v>163.179</v>
      </c>
      <c r="J142" s="16">
        <f ca="1">IF(ISNUMBER(kinematics!D166),kinematics!F166,0)</f>
        <v>2.159553922647131</v>
      </c>
      <c r="K142" s="9">
        <f ca="1">IF(ISNUMBER(kinematics!L166),kinematics!L166,0)</f>
        <v>521.99180322735288</v>
      </c>
      <c r="M142" s="16">
        <f ca="1">IF(ISNUMBER(kinematics!D166),kinematics!B166,MAX($D$6:$D$186))</f>
        <v>136</v>
      </c>
      <c r="N142" s="16">
        <f ca="1">IF(ISNUMBER(kinematics!D166),kinematics!F166,0)</f>
        <v>2.159553922647131</v>
      </c>
      <c r="O142" s="16">
        <f ca="1">IF(ISNUMBER(kinematics!J166),kinematics!J166,0)</f>
        <v>0.26217489474370137</v>
      </c>
      <c r="P142" s="9">
        <f ca="1">IF(ISNUMBER(kinematics!L166),kinematics!L166,0)</f>
        <v>521.99180322735288</v>
      </c>
      <c r="R142" s="9">
        <f t="shared" ca="1" si="12"/>
        <v>0.26217489474370137</v>
      </c>
      <c r="S142" s="9">
        <f t="shared" ca="1" si="10"/>
        <v>521.99180322735288</v>
      </c>
    </row>
    <row r="143" spans="3:19" x14ac:dyDescent="0.25">
      <c r="C143" s="9">
        <f ca="1">IF(ISNUMBER(kinematics!D167),kinematics!D167,MAX(kinematics!$D$30:$D$210))</f>
        <v>163.643</v>
      </c>
      <c r="D143" s="16">
        <f ca="1">IF(ISNUMBER(kinematics!D167),kinematics!B167,0)</f>
        <v>137</v>
      </c>
      <c r="E143" s="9">
        <f ca="1">IF(ISNUMBER(kinematics!J167),kinematics!J167,0)</f>
        <v>0.25512595984308728</v>
      </c>
      <c r="I143" s="9">
        <f t="shared" ca="1" si="11"/>
        <v>163.643</v>
      </c>
      <c r="J143" s="16">
        <f ca="1">IF(ISNUMBER(kinematics!D167),kinematics!F167,0)</f>
        <v>2.1218144684464786</v>
      </c>
      <c r="K143" s="9">
        <f ca="1">IF(ISNUMBER(kinematics!L167),kinematics!L167,0)</f>
        <v>522.02954268155349</v>
      </c>
      <c r="M143" s="16">
        <f ca="1">IF(ISNUMBER(kinematics!D167),kinematics!B167,MAX($D$6:$D$186))</f>
        <v>137</v>
      </c>
      <c r="N143" s="16">
        <f ca="1">IF(ISNUMBER(kinematics!D167),kinematics!F167,0)</f>
        <v>2.1218144684464786</v>
      </c>
      <c r="O143" s="16">
        <f ca="1">IF(ISNUMBER(kinematics!J167),kinematics!J167,0)</f>
        <v>0.25512595984308728</v>
      </c>
      <c r="P143" s="9">
        <f ca="1">IF(ISNUMBER(kinematics!L167),kinematics!L167,0)</f>
        <v>522.02954268155349</v>
      </c>
      <c r="R143" s="9">
        <f t="shared" ca="1" si="12"/>
        <v>0.25512595984308728</v>
      </c>
      <c r="S143" s="9">
        <f t="shared" ca="1" si="10"/>
        <v>522.02954268155349</v>
      </c>
    </row>
    <row r="144" spans="3:19" x14ac:dyDescent="0.25">
      <c r="C144" s="9">
        <f ca="1">IF(ISNUMBER(kinematics!D168),kinematics!D168,MAX(kinematics!$D$30:$D$210))</f>
        <v>164.102</v>
      </c>
      <c r="D144" s="16">
        <f ca="1">IF(ISNUMBER(kinematics!D168),kinematics!B168,0)</f>
        <v>138</v>
      </c>
      <c r="E144" s="9">
        <f ca="1">IF(ISNUMBER(kinematics!J168),kinematics!J168,0)</f>
        <v>0.24815499698184312</v>
      </c>
      <c r="I144" s="9">
        <f t="shared" ca="1" si="11"/>
        <v>164.102</v>
      </c>
      <c r="J144" s="16">
        <f ca="1">IF(ISNUMBER(kinematics!D168),kinematics!F168,0)</f>
        <v>2.0855844326082704</v>
      </c>
      <c r="K144" s="9">
        <f ca="1">IF(ISNUMBER(kinematics!L168),kinematics!L168,0)</f>
        <v>522.06577271739172</v>
      </c>
      <c r="M144" s="16">
        <f ca="1">IF(ISNUMBER(kinematics!D168),kinematics!B168,MAX($D$6:$D$186))</f>
        <v>138</v>
      </c>
      <c r="N144" s="16">
        <f ca="1">IF(ISNUMBER(kinematics!D168),kinematics!F168,0)</f>
        <v>2.0855844326082704</v>
      </c>
      <c r="O144" s="16">
        <f ca="1">IF(ISNUMBER(kinematics!J168),kinematics!J168,0)</f>
        <v>0.24815499698184312</v>
      </c>
      <c r="P144" s="9">
        <f ca="1">IF(ISNUMBER(kinematics!L168),kinematics!L168,0)</f>
        <v>522.06577271739172</v>
      </c>
      <c r="R144" s="9">
        <f t="shared" ca="1" si="12"/>
        <v>0.24815499698184312</v>
      </c>
      <c r="S144" s="9">
        <f t="shared" ca="1" si="10"/>
        <v>522.06577271739172</v>
      </c>
    </row>
    <row r="145" spans="3:19" x14ac:dyDescent="0.25">
      <c r="C145" s="9">
        <f ca="1">IF(ISNUMBER(kinematics!D169),kinematics!D169,MAX(kinematics!$D$30:$D$210))</f>
        <v>164.554</v>
      </c>
      <c r="D145" s="16">
        <f ca="1">IF(ISNUMBER(kinematics!D169),kinematics!B169,0)</f>
        <v>139</v>
      </c>
      <c r="E145" s="9">
        <f ca="1">IF(ISNUMBER(kinematics!J169),kinematics!J169,0)</f>
        <v>0.24125999998025616</v>
      </c>
      <c r="I145" s="9">
        <f t="shared" ca="1" si="11"/>
        <v>164.554</v>
      </c>
      <c r="J145" s="16">
        <f ca="1">IF(ISNUMBER(kinematics!D169),kinematics!F169,0)</f>
        <v>2.0508104643005418</v>
      </c>
      <c r="K145" s="9">
        <f ca="1">IF(ISNUMBER(kinematics!L169),kinematics!L169,0)</f>
        <v>522.10054668569944</v>
      </c>
      <c r="M145" s="16">
        <f ca="1">IF(ISNUMBER(kinematics!D169),kinematics!B169,MAX($D$6:$D$186))</f>
        <v>139</v>
      </c>
      <c r="N145" s="16">
        <f ca="1">IF(ISNUMBER(kinematics!D169),kinematics!F169,0)</f>
        <v>2.0508104643005418</v>
      </c>
      <c r="O145" s="16">
        <f ca="1">IF(ISNUMBER(kinematics!J169),kinematics!J169,0)</f>
        <v>0.24125999998025616</v>
      </c>
      <c r="P145" s="9">
        <f ca="1">IF(ISNUMBER(kinematics!L169),kinematics!L169,0)</f>
        <v>522.10054668569944</v>
      </c>
      <c r="R145" s="9">
        <f t="shared" ca="1" si="12"/>
        <v>0.24125999998025616</v>
      </c>
      <c r="S145" s="9">
        <f t="shared" ca="1" si="10"/>
        <v>522.10054668569944</v>
      </c>
    </row>
    <row r="146" spans="3:19" x14ac:dyDescent="0.25">
      <c r="C146" s="9">
        <f ca="1">IF(ISNUMBER(kinematics!D170),kinematics!D170,MAX(kinematics!$D$30:$D$210))</f>
        <v>165.001</v>
      </c>
      <c r="D146" s="16">
        <f ca="1">IF(ISNUMBER(kinematics!D170),kinematics!B170,0)</f>
        <v>140</v>
      </c>
      <c r="E146" s="9">
        <f ca="1">IF(ISNUMBER(kinematics!J170),kinematics!J170,0)</f>
        <v>0.23443895139066878</v>
      </c>
      <c r="I146" s="9">
        <f t="shared" ca="1" si="11"/>
        <v>165.001</v>
      </c>
      <c r="J146" s="16">
        <f ca="1">IF(ISNUMBER(kinematics!D170),kinematics!F170,0)</f>
        <v>2.0174414919185151</v>
      </c>
      <c r="K146" s="9">
        <f ca="1">IF(ISNUMBER(kinematics!L170),kinematics!L170,0)</f>
        <v>522.13391565808149</v>
      </c>
      <c r="M146" s="16">
        <f ca="1">IF(ISNUMBER(kinematics!D170),kinematics!B170,MAX($D$6:$D$186))</f>
        <v>140</v>
      </c>
      <c r="N146" s="16">
        <f ca="1">IF(ISNUMBER(kinematics!D170),kinematics!F170,0)</f>
        <v>2.0174414919185151</v>
      </c>
      <c r="O146" s="16">
        <f ca="1">IF(ISNUMBER(kinematics!J170),kinematics!J170,0)</f>
        <v>0.23443895139066878</v>
      </c>
      <c r="P146" s="9">
        <f ca="1">IF(ISNUMBER(kinematics!L170),kinematics!L170,0)</f>
        <v>522.13391565808149</v>
      </c>
      <c r="R146" s="9">
        <f t="shared" ca="1" si="12"/>
        <v>0.23443895139066878</v>
      </c>
      <c r="S146" s="9">
        <f t="shared" ca="1" si="10"/>
        <v>522.13391565808149</v>
      </c>
    </row>
    <row r="147" spans="3:19" x14ac:dyDescent="0.25">
      <c r="C147" s="9">
        <f ca="1">IF(ISNUMBER(kinematics!D171),kinematics!D171,MAX(kinematics!$D$30:$D$210))</f>
        <v>165.44200000000001</v>
      </c>
      <c r="D147" s="16">
        <f ca="1">IF(ISNUMBER(kinematics!D171),kinematics!B171,0)</f>
        <v>141</v>
      </c>
      <c r="E147" s="9">
        <f ca="1">IF(ISNUMBER(kinematics!J171),kinematics!J171,0)</f>
        <v>0.2276898265104223</v>
      </c>
      <c r="I147" s="9">
        <f t="shared" ca="1" si="11"/>
        <v>165.44200000000001</v>
      </c>
      <c r="J147" s="16">
        <f ca="1">IF(ISNUMBER(kinematics!D171),kinematics!F171,0)</f>
        <v>1.9854286511379575</v>
      </c>
      <c r="K147" s="9">
        <f ca="1">IF(ISNUMBER(kinematics!L171),kinematics!L171,0)</f>
        <v>522.16592849886206</v>
      </c>
      <c r="M147" s="16">
        <f ca="1">IF(ISNUMBER(kinematics!D171),kinematics!B171,MAX($D$6:$D$186))</f>
        <v>141</v>
      </c>
      <c r="N147" s="16">
        <f ca="1">IF(ISNUMBER(kinematics!D171),kinematics!F171,0)</f>
        <v>1.9854286511379575</v>
      </c>
      <c r="O147" s="16">
        <f ca="1">IF(ISNUMBER(kinematics!J171),kinematics!J171,0)</f>
        <v>0.2276898265104223</v>
      </c>
      <c r="P147" s="9">
        <f ca="1">IF(ISNUMBER(kinematics!L171),kinematics!L171,0)</f>
        <v>522.16592849886206</v>
      </c>
      <c r="R147" s="9">
        <f t="shared" ca="1" si="12"/>
        <v>0.2276898265104223</v>
      </c>
      <c r="S147" s="9">
        <f t="shared" ca="1" si="10"/>
        <v>522.16592849886206</v>
      </c>
    </row>
    <row r="148" spans="3:19" x14ac:dyDescent="0.25">
      <c r="C148" s="9">
        <f ca="1">IF(ISNUMBER(kinematics!D172),kinematics!D172,MAX(kinematics!$D$30:$D$210))</f>
        <v>165.87700000000001</v>
      </c>
      <c r="D148" s="16">
        <f ca="1">IF(ISNUMBER(kinematics!D172),kinematics!B172,0)</f>
        <v>142</v>
      </c>
      <c r="E148" s="9">
        <f ca="1">IF(ISNUMBER(kinematics!J172),kinematics!J172,0)</f>
        <v>0.22101059699038103</v>
      </c>
      <c r="I148" s="9">
        <f t="shared" ca="1" si="11"/>
        <v>165.87700000000001</v>
      </c>
      <c r="J148" s="16">
        <f ca="1">IF(ISNUMBER(kinematics!D172),kinematics!F172,0)</f>
        <v>1.9547252136262092</v>
      </c>
      <c r="K148" s="9">
        <f ca="1">IF(ISNUMBER(kinematics!L172),kinematics!L172,0)</f>
        <v>522.19663193637371</v>
      </c>
      <c r="M148" s="16">
        <f ca="1">IF(ISNUMBER(kinematics!D172),kinematics!B172,MAX($D$6:$D$186))</f>
        <v>142</v>
      </c>
      <c r="N148" s="16">
        <f ca="1">IF(ISNUMBER(kinematics!D172),kinematics!F172,0)</f>
        <v>1.9547252136262092</v>
      </c>
      <c r="O148" s="16">
        <f ca="1">IF(ISNUMBER(kinematics!J172),kinematics!J172,0)</f>
        <v>0.22101059699038103</v>
      </c>
      <c r="P148" s="9">
        <f ca="1">IF(ISNUMBER(kinematics!L172),kinematics!L172,0)</f>
        <v>522.19663193637371</v>
      </c>
      <c r="R148" s="9">
        <f t="shared" ca="1" si="12"/>
        <v>0.22101059699038103</v>
      </c>
      <c r="S148" s="9">
        <f t="shared" ca="1" si="10"/>
        <v>522.19663193637371</v>
      </c>
    </row>
    <row r="149" spans="3:19" x14ac:dyDescent="0.25">
      <c r="C149" s="9">
        <f ca="1">IF(ISNUMBER(kinematics!D173),kinematics!D173,MAX(kinematics!$D$30:$D$210))</f>
        <v>166.30799999999999</v>
      </c>
      <c r="D149" s="16">
        <f ca="1">IF(ISNUMBER(kinematics!D173),kinematics!B173,0)</f>
        <v>143</v>
      </c>
      <c r="E149" s="9">
        <f ca="1">IF(ISNUMBER(kinematics!J173),kinematics!J173,0)</f>
        <v>0.21439923406478151</v>
      </c>
      <c r="I149" s="9">
        <f t="shared" ca="1" si="11"/>
        <v>166.30799999999999</v>
      </c>
      <c r="J149" s="16">
        <f ca="1">IF(ISNUMBER(kinematics!D173),kinematics!F173,0)</f>
        <v>1.9252865166781197</v>
      </c>
      <c r="K149" s="9">
        <f ca="1">IF(ISNUMBER(kinematics!L173),kinematics!L173,0)</f>
        <v>522.2260706333218</v>
      </c>
      <c r="M149" s="16">
        <f ca="1">IF(ISNUMBER(kinematics!D173),kinematics!B173,MAX($D$6:$D$186))</f>
        <v>143</v>
      </c>
      <c r="N149" s="16">
        <f ca="1">IF(ISNUMBER(kinematics!D173),kinematics!F173,0)</f>
        <v>1.9252865166781197</v>
      </c>
      <c r="O149" s="16">
        <f ca="1">IF(ISNUMBER(kinematics!J173),kinematics!J173,0)</f>
        <v>0.21439923406478151</v>
      </c>
      <c r="P149" s="9">
        <f ca="1">IF(ISNUMBER(kinematics!L173),kinematics!L173,0)</f>
        <v>522.2260706333218</v>
      </c>
      <c r="R149" s="9">
        <f t="shared" ca="1" si="12"/>
        <v>0.21439923406478151</v>
      </c>
      <c r="S149" s="9">
        <f t="shared" ca="1" si="10"/>
        <v>522.2260706333218</v>
      </c>
    </row>
    <row r="150" spans="3:19" x14ac:dyDescent="0.25">
      <c r="C150" s="9">
        <f ca="1">IF(ISNUMBER(kinematics!D174),kinematics!D174,MAX(kinematics!$D$30:$D$210))</f>
        <v>166.733</v>
      </c>
      <c r="D150" s="16">
        <f ca="1">IF(ISNUMBER(kinematics!D174),kinematics!B174,0)</f>
        <v>144</v>
      </c>
      <c r="E150" s="9">
        <f ca="1">IF(ISNUMBER(kinematics!J174),kinematics!J174,0)</f>
        <v>0.2078537114274053</v>
      </c>
      <c r="I150" s="9">
        <f t="shared" ca="1" si="11"/>
        <v>166.733</v>
      </c>
      <c r="J150" s="16">
        <f ca="1">IF(ISNUMBER(kinematics!D174),kinematics!F174,0)</f>
        <v>1.8970698940099413</v>
      </c>
      <c r="K150" s="9">
        <f ca="1">IF(ISNUMBER(kinematics!L174),kinematics!L174,0)</f>
        <v>522.25428725598999</v>
      </c>
      <c r="M150" s="16">
        <f ca="1">IF(ISNUMBER(kinematics!D174),kinematics!B174,MAX($D$6:$D$186))</f>
        <v>144</v>
      </c>
      <c r="N150" s="16">
        <f ca="1">IF(ISNUMBER(kinematics!D174),kinematics!F174,0)</f>
        <v>1.8970698940099413</v>
      </c>
      <c r="O150" s="16">
        <f ca="1">IF(ISNUMBER(kinematics!J174),kinematics!J174,0)</f>
        <v>0.2078537114274053</v>
      </c>
      <c r="P150" s="9">
        <f ca="1">IF(ISNUMBER(kinematics!L174),kinematics!L174,0)</f>
        <v>522.25428725598999</v>
      </c>
      <c r="R150" s="9">
        <f t="shared" ca="1" si="12"/>
        <v>0.2078537114274053</v>
      </c>
      <c r="S150" s="9">
        <f t="shared" ca="1" si="10"/>
        <v>522.25428725598999</v>
      </c>
    </row>
    <row r="151" spans="3:19" x14ac:dyDescent="0.25">
      <c r="C151" s="9">
        <f ca="1">IF(ISNUMBER(kinematics!D175),kinematics!D175,MAX(kinematics!$D$30:$D$210))</f>
        <v>167.154</v>
      </c>
      <c r="D151" s="16">
        <f ca="1">IF(ISNUMBER(kinematics!D175),kinematics!B175,0)</f>
        <v>145</v>
      </c>
      <c r="E151" s="9">
        <f ca="1">IF(ISNUMBER(kinematics!J175),kinematics!J175,0)</f>
        <v>0.2013720077778425</v>
      </c>
      <c r="I151" s="9">
        <f t="shared" ca="1" si="11"/>
        <v>167.154</v>
      </c>
      <c r="J151" s="16">
        <f ca="1">IF(ISNUMBER(kinematics!D175),kinematics!F175,0)</f>
        <v>1.8700346079065027</v>
      </c>
      <c r="K151" s="9">
        <f ca="1">IF(ISNUMBER(kinematics!L175),kinematics!L175,0)</f>
        <v>522.28132254209345</v>
      </c>
      <c r="M151" s="16">
        <f ca="1">IF(ISNUMBER(kinematics!D175),kinematics!B175,MAX($D$6:$D$186))</f>
        <v>145</v>
      </c>
      <c r="N151" s="16">
        <f ca="1">IF(ISNUMBER(kinematics!D175),kinematics!F175,0)</f>
        <v>1.8700346079065027</v>
      </c>
      <c r="O151" s="16">
        <f ca="1">IF(ISNUMBER(kinematics!J175),kinematics!J175,0)</f>
        <v>0.2013720077778425</v>
      </c>
      <c r="P151" s="9">
        <f ca="1">IF(ISNUMBER(kinematics!L175),kinematics!L175,0)</f>
        <v>522.28132254209345</v>
      </c>
      <c r="R151" s="9">
        <f t="shared" ca="1" si="12"/>
        <v>0.2013720077778425</v>
      </c>
      <c r="S151" s="9">
        <f t="shared" ca="1" si="10"/>
        <v>522.28132254209345</v>
      </c>
    </row>
    <row r="152" spans="3:19" x14ac:dyDescent="0.25">
      <c r="C152" s="9">
        <f ca="1">IF(ISNUMBER(kinematics!D176),kinematics!D176,MAX(kinematics!$D$30:$D$210))</f>
        <v>167.57</v>
      </c>
      <c r="D152" s="16">
        <f ca="1">IF(ISNUMBER(kinematics!D176),kinematics!B176,0)</f>
        <v>146</v>
      </c>
      <c r="E152" s="9">
        <f ca="1">IF(ISNUMBER(kinematics!J176),kinematics!J176,0)</f>
        <v>0.19495210906090904</v>
      </c>
      <c r="I152" s="9">
        <f t="shared" ca="1" si="11"/>
        <v>167.57</v>
      </c>
      <c r="J152" s="16">
        <f ca="1">IF(ISNUMBER(kinematics!D176),kinematics!F176,0)</f>
        <v>1.8441417828919691</v>
      </c>
      <c r="K152" s="9">
        <f ca="1">IF(ISNUMBER(kinematics!L176),kinematics!L176,0)</f>
        <v>522.30721536710803</v>
      </c>
      <c r="M152" s="16">
        <f ca="1">IF(ISNUMBER(kinematics!D176),kinematics!B176,MAX($D$6:$D$186))</f>
        <v>146</v>
      </c>
      <c r="N152" s="16">
        <f ca="1">IF(ISNUMBER(kinematics!D176),kinematics!F176,0)</f>
        <v>1.8441417828919691</v>
      </c>
      <c r="O152" s="16">
        <f ca="1">IF(ISNUMBER(kinematics!J176),kinematics!J176,0)</f>
        <v>0.19495210906090904</v>
      </c>
      <c r="P152" s="9">
        <f ca="1">IF(ISNUMBER(kinematics!L176),kinematics!L176,0)</f>
        <v>522.30721536710803</v>
      </c>
      <c r="R152" s="9">
        <f t="shared" ca="1" si="12"/>
        <v>0.19495210906090904</v>
      </c>
      <c r="S152" s="9">
        <f t="shared" ca="1" si="10"/>
        <v>522.30721536710803</v>
      </c>
    </row>
    <row r="153" spans="3:19" x14ac:dyDescent="0.25">
      <c r="C153" s="9">
        <f ca="1">IF(ISNUMBER(kinematics!D177),kinematics!D177,MAX(kinematics!$D$30:$D$210))</f>
        <v>167.98099999999999</v>
      </c>
      <c r="D153" s="16">
        <f ca="1">IF(ISNUMBER(kinematics!D177),kinematics!B177,0)</f>
        <v>147</v>
      </c>
      <c r="E153" s="9">
        <f ca="1">IF(ISNUMBER(kinematics!J177),kinematics!J177,0)</f>
        <v>0.18859201042105936</v>
      </c>
      <c r="I153" s="9">
        <f t="shared" ca="1" si="11"/>
        <v>167.98099999999999</v>
      </c>
      <c r="J153" s="16">
        <f ca="1">IF(ISNUMBER(kinematics!D177),kinematics!F177,0)</f>
        <v>1.8193543410644764</v>
      </c>
      <c r="K153" s="9">
        <f ca="1">IF(ISNUMBER(kinematics!L177),kinematics!L177,0)</f>
        <v>522.3320028089355</v>
      </c>
      <c r="M153" s="16">
        <f ca="1">IF(ISNUMBER(kinematics!D177),kinematics!B177,MAX($D$6:$D$186))</f>
        <v>147</v>
      </c>
      <c r="N153" s="16">
        <f ca="1">IF(ISNUMBER(kinematics!D177),kinematics!F177,0)</f>
        <v>1.8193543410644764</v>
      </c>
      <c r="O153" s="16">
        <f ca="1">IF(ISNUMBER(kinematics!J177),kinematics!J177,0)</f>
        <v>0.18859201042105936</v>
      </c>
      <c r="P153" s="9">
        <f ca="1">IF(ISNUMBER(kinematics!L177),kinematics!L177,0)</f>
        <v>522.3320028089355</v>
      </c>
      <c r="R153" s="9">
        <f t="shared" ca="1" si="12"/>
        <v>0.18859201042105936</v>
      </c>
      <c r="S153" s="9">
        <f t="shared" ca="1" si="10"/>
        <v>522.3320028089355</v>
      </c>
    </row>
    <row r="154" spans="3:19" x14ac:dyDescent="0.25">
      <c r="C154" s="9">
        <f ca="1">IF(ISNUMBER(kinematics!D178),kinematics!D178,MAX(kinematics!$D$30:$D$210))</f>
        <v>168.38800000000001</v>
      </c>
      <c r="D154" s="16">
        <f ca="1">IF(ISNUMBER(kinematics!D178),kinematics!B178,0)</f>
        <v>148</v>
      </c>
      <c r="E154" s="9">
        <f ca="1">IF(ISNUMBER(kinematics!J178),kinematics!J178,0)</f>
        <v>0.18228971789265055</v>
      </c>
      <c r="I154" s="9">
        <f t="shared" ca="1" si="11"/>
        <v>168.38800000000001</v>
      </c>
      <c r="J154" s="16">
        <f ca="1">IF(ISNUMBER(kinematics!D178),kinematics!F178,0)</f>
        <v>1.7956369392117904</v>
      </c>
      <c r="K154" s="9">
        <f ca="1">IF(ISNUMBER(kinematics!L178),kinematics!L178,0)</f>
        <v>522.35572021078815</v>
      </c>
      <c r="M154" s="16">
        <f ca="1">IF(ISNUMBER(kinematics!D178),kinematics!B178,MAX($D$6:$D$186))</f>
        <v>148</v>
      </c>
      <c r="N154" s="16">
        <f ca="1">IF(ISNUMBER(kinematics!D178),kinematics!F178,0)</f>
        <v>1.7956369392117904</v>
      </c>
      <c r="O154" s="16">
        <f ca="1">IF(ISNUMBER(kinematics!J178),kinematics!J178,0)</f>
        <v>0.18228971789265055</v>
      </c>
      <c r="P154" s="9">
        <f ca="1">IF(ISNUMBER(kinematics!L178),kinematics!L178,0)</f>
        <v>522.35572021078815</v>
      </c>
      <c r="R154" s="9">
        <f t="shared" ca="1" si="12"/>
        <v>0.18228971789265055</v>
      </c>
      <c r="S154" s="9">
        <f t="shared" ca="1" si="10"/>
        <v>522.35572021078815</v>
      </c>
    </row>
    <row r="155" spans="3:19" x14ac:dyDescent="0.25">
      <c r="C155" s="9">
        <f ca="1">IF(ISNUMBER(kinematics!D179),kinematics!D179,MAX(kinematics!$D$30:$D$210))</f>
        <v>168.791</v>
      </c>
      <c r="D155" s="16">
        <f ca="1">IF(ISNUMBER(kinematics!D179),kinematics!B179,0)</f>
        <v>149</v>
      </c>
      <c r="E155" s="9">
        <f ca="1">IF(ISNUMBER(kinematics!J179),kinematics!J179,0)</f>
        <v>0.17604324984583725</v>
      </c>
      <c r="I155" s="9">
        <f t="shared" ca="1" si="11"/>
        <v>168.791</v>
      </c>
      <c r="J155" s="16">
        <f ca="1">IF(ISNUMBER(kinematics!D179),kinematics!F179,0)</f>
        <v>1.7729559078034651</v>
      </c>
      <c r="K155" s="9">
        <f ca="1">IF(ISNUMBER(kinematics!L179),kinematics!L179,0)</f>
        <v>522.37840124219645</v>
      </c>
      <c r="M155" s="16">
        <f ca="1">IF(ISNUMBER(kinematics!D179),kinematics!B179,MAX($D$6:$D$186))</f>
        <v>149</v>
      </c>
      <c r="N155" s="16">
        <f ca="1">IF(ISNUMBER(kinematics!D179),kinematics!F179,0)</f>
        <v>1.7729559078034651</v>
      </c>
      <c r="O155" s="16">
        <f ca="1">IF(ISNUMBER(kinematics!J179),kinematics!J179,0)</f>
        <v>0.17604324984583725</v>
      </c>
      <c r="P155" s="9">
        <f ca="1">IF(ISNUMBER(kinematics!L179),kinematics!L179,0)</f>
        <v>522.37840124219645</v>
      </c>
      <c r="R155" s="9">
        <f t="shared" ca="1" si="12"/>
        <v>0.17604324984583725</v>
      </c>
      <c r="S155" s="9">
        <f t="shared" ca="1" si="10"/>
        <v>522.37840124219645</v>
      </c>
    </row>
    <row r="156" spans="3:19" x14ac:dyDescent="0.25">
      <c r="C156" s="9">
        <f ca="1">IF(ISNUMBER(kinematics!D180),kinematics!D180,MAX(kinematics!$D$30:$D$210))</f>
        <v>169.19</v>
      </c>
      <c r="D156" s="16">
        <f ca="1">IF(ISNUMBER(kinematics!D180),kinematics!B180,0)</f>
        <v>150</v>
      </c>
      <c r="E156" s="9">
        <f ca="1">IF(ISNUMBER(kinematics!J180),kinematics!J180,0)</f>
        <v>0.16985063820676716</v>
      </c>
      <c r="I156" s="9">
        <f t="shared" ca="1" si="11"/>
        <v>169.19</v>
      </c>
      <c r="J156" s="16">
        <f ca="1">IF(ISNUMBER(kinematics!D180),kinematics!F180,0)</f>
        <v>1.7512791919349568</v>
      </c>
      <c r="K156" s="9">
        <f ca="1">IF(ISNUMBER(kinematics!L180),kinematics!L180,0)</f>
        <v>522.40007795806503</v>
      </c>
      <c r="M156" s="16">
        <f ca="1">IF(ISNUMBER(kinematics!D180),kinematics!B180,MAX($D$6:$D$186))</f>
        <v>150</v>
      </c>
      <c r="N156" s="16">
        <f ca="1">IF(ISNUMBER(kinematics!D180),kinematics!F180,0)</f>
        <v>1.7512791919349568</v>
      </c>
      <c r="O156" s="16">
        <f ca="1">IF(ISNUMBER(kinematics!J180),kinematics!J180,0)</f>
        <v>0.16985063820676716</v>
      </c>
      <c r="P156" s="9">
        <f ca="1">IF(ISNUMBER(kinematics!L180),kinematics!L180,0)</f>
        <v>522.40007795806503</v>
      </c>
      <c r="R156" s="9">
        <f t="shared" ca="1" si="12"/>
        <v>0.16985063820676716</v>
      </c>
      <c r="S156" s="9">
        <f t="shared" ca="1" si="10"/>
        <v>522.40007795806503</v>
      </c>
    </row>
    <row r="157" spans="3:19" x14ac:dyDescent="0.25">
      <c r="C157" s="9">
        <f ca="1">IF(ISNUMBER(kinematics!D181),kinematics!D181,MAX(kinematics!$D$30:$D$210))</f>
        <v>169.58500000000001</v>
      </c>
      <c r="D157" s="16">
        <f ca="1">IF(ISNUMBER(kinematics!D181),kinematics!B181,0)</f>
        <v>151</v>
      </c>
      <c r="E157" s="9">
        <f ca="1">IF(ISNUMBER(kinematics!J181),kinematics!J181,0)</f>
        <v>0.16370992946960711</v>
      </c>
      <c r="I157" s="9">
        <f t="shared" ca="1" si="11"/>
        <v>169.58500000000001</v>
      </c>
      <c r="J157" s="16">
        <f ca="1">IF(ISNUMBER(kinematics!D181),kinematics!F181,0)</f>
        <v>1.7305762942801881</v>
      </c>
      <c r="K157" s="9">
        <f ca="1">IF(ISNUMBER(kinematics!L181),kinematics!L181,0)</f>
        <v>522.42078085571973</v>
      </c>
      <c r="M157" s="16">
        <f ca="1">IF(ISNUMBER(kinematics!D181),kinematics!B181,MAX($D$6:$D$186))</f>
        <v>151</v>
      </c>
      <c r="N157" s="16">
        <f ca="1">IF(ISNUMBER(kinematics!D181),kinematics!F181,0)</f>
        <v>1.7305762942801881</v>
      </c>
      <c r="O157" s="16">
        <f ca="1">IF(ISNUMBER(kinematics!J181),kinematics!J181,0)</f>
        <v>0.16370992946960711</v>
      </c>
      <c r="P157" s="9">
        <f ca="1">IF(ISNUMBER(kinematics!L181),kinematics!L181,0)</f>
        <v>522.42078085571973</v>
      </c>
      <c r="R157" s="9">
        <f t="shared" ca="1" si="12"/>
        <v>0.16370992946960711</v>
      </c>
      <c r="S157" s="9">
        <f t="shared" ca="1" si="10"/>
        <v>522.42078085571973</v>
      </c>
    </row>
    <row r="158" spans="3:19" x14ac:dyDescent="0.25">
      <c r="C158" s="9">
        <f ca="1">IF(ISNUMBER(kinematics!D182),kinematics!D182,MAX(kinematics!$D$30:$D$210))</f>
        <v>169.976</v>
      </c>
      <c r="D158" s="16">
        <f ca="1">IF(ISNUMBER(kinematics!D182),kinematics!B182,0)</f>
        <v>152</v>
      </c>
      <c r="E158" s="9">
        <f ca="1">IF(ISNUMBER(kinematics!J182),kinematics!J182,0)</f>
        <v>0.15761918551711651</v>
      </c>
      <c r="I158" s="9">
        <f t="shared" ca="1" si="11"/>
        <v>169.976</v>
      </c>
      <c r="J158" s="16">
        <f ca="1">IF(ISNUMBER(kinematics!D182),kinematics!F182,0)</f>
        <v>1.7108182200988342</v>
      </c>
      <c r="K158" s="9">
        <f ca="1">IF(ISNUMBER(kinematics!L182),kinematics!L182,0)</f>
        <v>522.44053892990109</v>
      </c>
      <c r="M158" s="16">
        <f ca="1">IF(ISNUMBER(kinematics!D182),kinematics!B182,MAX($D$6:$D$186))</f>
        <v>152</v>
      </c>
      <c r="N158" s="16">
        <f ca="1">IF(ISNUMBER(kinematics!D182),kinematics!F182,0)</f>
        <v>1.7108182200988342</v>
      </c>
      <c r="O158" s="16">
        <f ca="1">IF(ISNUMBER(kinematics!J182),kinematics!J182,0)</f>
        <v>0.15761918551711651</v>
      </c>
      <c r="P158" s="9">
        <f ca="1">IF(ISNUMBER(kinematics!L182),kinematics!L182,0)</f>
        <v>522.44053892990109</v>
      </c>
      <c r="R158" s="9">
        <f t="shared" ca="1" si="12"/>
        <v>0.15761918551711651</v>
      </c>
      <c r="S158" s="9">
        <f t="shared" ca="1" si="10"/>
        <v>522.44053892990109</v>
      </c>
    </row>
    <row r="159" spans="3:19" x14ac:dyDescent="0.25">
      <c r="C159" s="9">
        <f ca="1">IF(ISNUMBER(kinematics!D183),kinematics!D183,MAX(kinematics!$D$30:$D$210))</f>
        <v>170.364</v>
      </c>
      <c r="D159" s="16">
        <f ca="1">IF(ISNUMBER(kinematics!D183),kinematics!B183,0)</f>
        <v>153</v>
      </c>
      <c r="E159" s="9">
        <f ca="1">IF(ISNUMBER(kinematics!J183),kinematics!J183,0)</f>
        <v>0.15157648426509179</v>
      </c>
      <c r="I159" s="9">
        <f t="shared" ca="1" si="11"/>
        <v>170.364</v>
      </c>
      <c r="J159" s="16">
        <f ca="1">IF(ISNUMBER(kinematics!D183),kinematics!F183,0)</f>
        <v>1.6919774243235615</v>
      </c>
      <c r="K159" s="9">
        <f ca="1">IF(ISNUMBER(kinematics!L183),kinematics!L183,0)</f>
        <v>522.4593797256764</v>
      </c>
      <c r="M159" s="16">
        <f ca="1">IF(ISNUMBER(kinematics!D183),kinematics!B183,MAX($D$6:$D$186))</f>
        <v>153</v>
      </c>
      <c r="N159" s="16">
        <f ca="1">IF(ISNUMBER(kinematics!D183),kinematics!F183,0)</f>
        <v>1.6919774243235615</v>
      </c>
      <c r="O159" s="16">
        <f ca="1">IF(ISNUMBER(kinematics!J183),kinematics!J183,0)</f>
        <v>0.15157648426509179</v>
      </c>
      <c r="P159" s="9">
        <f ca="1">IF(ISNUMBER(kinematics!L183),kinematics!L183,0)</f>
        <v>522.4593797256764</v>
      </c>
      <c r="R159" s="9">
        <f t="shared" ca="1" si="12"/>
        <v>0.15157648426509179</v>
      </c>
      <c r="S159" s="9">
        <f t="shared" ca="1" si="10"/>
        <v>522.4593797256764</v>
      </c>
    </row>
    <row r="160" spans="3:19" x14ac:dyDescent="0.25">
      <c r="C160" s="9">
        <f ca="1">IF(ISNUMBER(kinematics!D184),kinematics!D184,MAX(kinematics!$D$30:$D$210))</f>
        <v>170.749</v>
      </c>
      <c r="D160" s="16">
        <f ca="1">IF(ISNUMBER(kinematics!D184),kinematics!B184,0)</f>
        <v>154</v>
      </c>
      <c r="E160" s="9">
        <f ca="1">IF(ISNUMBER(kinematics!J184),kinematics!J184,0)</f>
        <v>0.14557992014539506</v>
      </c>
      <c r="I160" s="9">
        <f t="shared" ca="1" si="11"/>
        <v>170.749</v>
      </c>
      <c r="J160" s="16">
        <f ca="1">IF(ISNUMBER(kinematics!D184),kinematics!F184,0)</f>
        <v>1.6740277607488878</v>
      </c>
      <c r="K160" s="9">
        <f ca="1">IF(ISNUMBER(kinematics!L184),kinematics!L184,0)</f>
        <v>522.47732938925105</v>
      </c>
      <c r="M160" s="16">
        <f ca="1">IF(ISNUMBER(kinematics!D184),kinematics!B184,MAX($D$6:$D$186))</f>
        <v>154</v>
      </c>
      <c r="N160" s="16">
        <f ca="1">IF(ISNUMBER(kinematics!D184),kinematics!F184,0)</f>
        <v>1.6740277607488878</v>
      </c>
      <c r="O160" s="16">
        <f ca="1">IF(ISNUMBER(kinematics!J184),kinematics!J184,0)</f>
        <v>0.14557992014539506</v>
      </c>
      <c r="P160" s="9">
        <f ca="1">IF(ISNUMBER(kinematics!L184),kinematics!L184,0)</f>
        <v>522.47732938925105</v>
      </c>
      <c r="R160" s="9">
        <f t="shared" ca="1" si="12"/>
        <v>0.14557992014539506</v>
      </c>
      <c r="S160" s="9">
        <f t="shared" ca="1" si="10"/>
        <v>522.47732938925105</v>
      </c>
    </row>
    <row r="161" spans="3:19" x14ac:dyDescent="0.25">
      <c r="C161" s="9">
        <f ca="1">IF(ISNUMBER(kinematics!D185),kinematics!D185,MAX(kinematics!$D$30:$D$210))</f>
        <v>171.13</v>
      </c>
      <c r="D161" s="16">
        <f ca="1">IF(ISNUMBER(kinematics!D185),kinematics!B185,0)</f>
        <v>155</v>
      </c>
      <c r="E161" s="9">
        <f ca="1">IF(ISNUMBER(kinematics!J185),kinematics!J185,0)</f>
        <v>0.1396276044409985</v>
      </c>
      <c r="I161" s="9">
        <f t="shared" ca="1" si="11"/>
        <v>171.13</v>
      </c>
      <c r="J161" s="16">
        <f ca="1">IF(ISNUMBER(kinematics!D185),kinematics!F185,0)</f>
        <v>1.6569444333264687</v>
      </c>
      <c r="K161" s="9">
        <f ca="1">IF(ISNUMBER(kinematics!L185),kinematics!L185,0)</f>
        <v>522.49441271667354</v>
      </c>
      <c r="M161" s="16">
        <f ca="1">IF(ISNUMBER(kinematics!D185),kinematics!B185,MAX($D$6:$D$186))</f>
        <v>155</v>
      </c>
      <c r="N161" s="16">
        <f ca="1">IF(ISNUMBER(kinematics!D185),kinematics!F185,0)</f>
        <v>1.6569444333264687</v>
      </c>
      <c r="O161" s="16">
        <f ca="1">IF(ISNUMBER(kinematics!J185),kinematics!J185,0)</f>
        <v>0.1396276044409985</v>
      </c>
      <c r="P161" s="9">
        <f ca="1">IF(ISNUMBER(kinematics!L185),kinematics!L185,0)</f>
        <v>522.49441271667354</v>
      </c>
      <c r="R161" s="9">
        <f t="shared" ca="1" si="12"/>
        <v>0.1396276044409985</v>
      </c>
      <c r="S161" s="9">
        <f t="shared" ca="1" si="10"/>
        <v>522.49441271667354</v>
      </c>
    </row>
    <row r="162" spans="3:19" x14ac:dyDescent="0.25">
      <c r="C162" s="9">
        <f ca="1">IF(ISNUMBER(kinematics!D186),kinematics!D186,MAX(kinematics!$D$30:$D$210))</f>
        <v>171.50800000000001</v>
      </c>
      <c r="D162" s="16">
        <f ca="1">IF(ISNUMBER(kinematics!D186),kinematics!B186,0)</f>
        <v>156</v>
      </c>
      <c r="E162" s="9">
        <f ca="1">IF(ISNUMBER(kinematics!J186),kinematics!J186,0)</f>
        <v>0.13371766548570516</v>
      </c>
      <c r="I162" s="9">
        <f t="shared" ca="1" si="11"/>
        <v>171.50800000000001</v>
      </c>
      <c r="J162" s="16">
        <f ca="1">IF(ISNUMBER(kinematics!D186),kinematics!F186,0)</f>
        <v>1.6407039495661773</v>
      </c>
      <c r="K162" s="9">
        <f ca="1">IF(ISNUMBER(kinematics!L186),kinematics!L186,0)</f>
        <v>522.51065320043381</v>
      </c>
      <c r="M162" s="16">
        <f ca="1">IF(ISNUMBER(kinematics!D186),kinematics!B186,MAX($D$6:$D$186))</f>
        <v>156</v>
      </c>
      <c r="N162" s="16">
        <f ca="1">IF(ISNUMBER(kinematics!D186),kinematics!F186,0)</f>
        <v>1.6407039495661773</v>
      </c>
      <c r="O162" s="16">
        <f ca="1">IF(ISNUMBER(kinematics!J186),kinematics!J186,0)</f>
        <v>0.13371766548570516</v>
      </c>
      <c r="P162" s="9">
        <f ca="1">IF(ISNUMBER(kinematics!L186),kinematics!L186,0)</f>
        <v>522.51065320043381</v>
      </c>
      <c r="R162" s="9">
        <f t="shared" ca="1" si="12"/>
        <v>0.13371766548570516</v>
      </c>
      <c r="S162" s="9">
        <f t="shared" ca="1" si="10"/>
        <v>522.51065320043381</v>
      </c>
    </row>
    <row r="163" spans="3:19" x14ac:dyDescent="0.25">
      <c r="C163" s="9">
        <f ca="1">IF(ISNUMBER(kinematics!D187),kinematics!D187,MAX(kinematics!$D$30:$D$210))</f>
        <v>171.88300000000001</v>
      </c>
      <c r="D163" s="16">
        <f ca="1">IF(ISNUMBER(kinematics!D187),kinematics!B187,0)</f>
        <v>157</v>
      </c>
      <c r="E163" s="9">
        <f ca="1">IF(ISNUMBER(kinematics!J187),kinematics!J187,0)</f>
        <v>0.12784824874030681</v>
      </c>
      <c r="I163" s="9">
        <f t="shared" ca="1" si="11"/>
        <v>171.88300000000001</v>
      </c>
      <c r="J163" s="16">
        <f ca="1">IF(ISNUMBER(kinematics!D187),kinematics!F187,0)</f>
        <v>1.6252840760346419</v>
      </c>
      <c r="K163" s="9">
        <f ca="1">IF(ISNUMBER(kinematics!L187),kinematics!L187,0)</f>
        <v>522.52607307396534</v>
      </c>
      <c r="M163" s="16">
        <f ca="1">IF(ISNUMBER(kinematics!D187),kinematics!B187,MAX($D$6:$D$186))</f>
        <v>157</v>
      </c>
      <c r="N163" s="16">
        <f ca="1">IF(ISNUMBER(kinematics!D187),kinematics!F187,0)</f>
        <v>1.6252840760346419</v>
      </c>
      <c r="O163" s="16">
        <f ca="1">IF(ISNUMBER(kinematics!J187),kinematics!J187,0)</f>
        <v>0.12784824874030681</v>
      </c>
      <c r="P163" s="9">
        <f ca="1">IF(ISNUMBER(kinematics!L187),kinematics!L187,0)</f>
        <v>522.52607307396534</v>
      </c>
      <c r="R163" s="9">
        <f t="shared" ca="1" si="12"/>
        <v>0.12784824874030681</v>
      </c>
      <c r="S163" s="9">
        <f t="shared" ca="1" si="10"/>
        <v>522.52607307396534</v>
      </c>
    </row>
    <row r="164" spans="3:19" x14ac:dyDescent="0.25">
      <c r="C164" s="9">
        <f ca="1">IF(ISNUMBER(kinematics!D188),kinematics!D188,MAX(kinematics!$D$30:$D$210))</f>
        <v>172.256</v>
      </c>
      <c r="D164" s="16">
        <f ca="1">IF(ISNUMBER(kinematics!D188),kinematics!B188,0)</f>
        <v>158</v>
      </c>
      <c r="E164" s="9">
        <f ca="1">IF(ISNUMBER(kinematics!J188),kinematics!J188,0)</f>
        <v>0.12201751675614593</v>
      </c>
      <c r="I164" s="9">
        <f t="shared" ca="1" si="11"/>
        <v>172.256</v>
      </c>
      <c r="J164" s="16">
        <f ca="1">IF(ISNUMBER(kinematics!D188),kinematics!F188,0)</f>
        <v>1.6106637959381107</v>
      </c>
      <c r="K164" s="9">
        <f ca="1">IF(ISNUMBER(kinematics!L188),kinematics!L188,0)</f>
        <v>522.54069335406189</v>
      </c>
      <c r="M164" s="16">
        <f ca="1">IF(ISNUMBER(kinematics!D188),kinematics!B188,MAX($D$6:$D$186))</f>
        <v>158</v>
      </c>
      <c r="N164" s="16">
        <f ca="1">IF(ISNUMBER(kinematics!D188),kinematics!F188,0)</f>
        <v>1.6106637959381107</v>
      </c>
      <c r="O164" s="16">
        <f ca="1">IF(ISNUMBER(kinematics!J188),kinematics!J188,0)</f>
        <v>0.12201751675614593</v>
      </c>
      <c r="P164" s="9">
        <f ca="1">IF(ISNUMBER(kinematics!L188),kinematics!L188,0)</f>
        <v>522.54069335406189</v>
      </c>
      <c r="R164" s="9">
        <f t="shared" ca="1" si="12"/>
        <v>0.12201751675614593</v>
      </c>
      <c r="S164" s="9">
        <f t="shared" ca="1" si="10"/>
        <v>522.54069335406189</v>
      </c>
    </row>
    <row r="165" spans="3:19" x14ac:dyDescent="0.25">
      <c r="C165" s="9">
        <f ca="1">IF(ISNUMBER(kinematics!D189),kinematics!D189,MAX(kinematics!$D$30:$D$210))</f>
        <v>172.625</v>
      </c>
      <c r="D165" s="16">
        <f ca="1">IF(ISNUMBER(kinematics!D189),kinematics!B189,0)</f>
        <v>159</v>
      </c>
      <c r="E165" s="9">
        <f ca="1">IF(ISNUMBER(kinematics!J189),kinematics!J189,0)</f>
        <v>0.11622364903600768</v>
      </c>
      <c r="I165" s="9">
        <f t="shared" ca="1" si="11"/>
        <v>172.625</v>
      </c>
      <c r="J165" s="16">
        <f ca="1">IF(ISNUMBER(kinematics!D189),kinematics!F189,0)</f>
        <v>1.5968232687654595</v>
      </c>
      <c r="K165" s="9">
        <f ca="1">IF(ISNUMBER(kinematics!L189),kinematics!L189,0)</f>
        <v>522.55453388123453</v>
      </c>
      <c r="M165" s="16">
        <f ca="1">IF(ISNUMBER(kinematics!D189),kinematics!B189,MAX($D$6:$D$186))</f>
        <v>159</v>
      </c>
      <c r="N165" s="16">
        <f ca="1">IF(ISNUMBER(kinematics!D189),kinematics!F189,0)</f>
        <v>1.5968232687654595</v>
      </c>
      <c r="O165" s="16">
        <f ca="1">IF(ISNUMBER(kinematics!J189),kinematics!J189,0)</f>
        <v>0.11622364903600768</v>
      </c>
      <c r="P165" s="9">
        <f ca="1">IF(ISNUMBER(kinematics!L189),kinematics!L189,0)</f>
        <v>522.55453388123453</v>
      </c>
      <c r="R165" s="9">
        <f t="shared" ca="1" si="12"/>
        <v>0.11622364903600768</v>
      </c>
      <c r="S165" s="9">
        <f t="shared" ca="1" si="10"/>
        <v>522.55453388123453</v>
      </c>
    </row>
    <row r="166" spans="3:19" x14ac:dyDescent="0.25">
      <c r="C166" s="9">
        <f ca="1">IF(ISNUMBER(kinematics!D190),kinematics!D190,MAX(kinematics!$D$30:$D$210))</f>
        <v>172.99299999999999</v>
      </c>
      <c r="D166" s="16">
        <f ca="1">IF(ISNUMBER(kinematics!D190),kinematics!B190,0)</f>
        <v>160</v>
      </c>
      <c r="E166" s="9">
        <f ca="1">IF(ISNUMBER(kinematics!J190),kinematics!J190,0)</f>
        <v>0.11046484180184436</v>
      </c>
      <c r="I166" s="9">
        <f t="shared" ca="1" si="11"/>
        <v>172.99299999999999</v>
      </c>
      <c r="J166" s="16">
        <f ca="1">IF(ISNUMBER(kinematics!D190),kinematics!F190,0)</f>
        <v>1.5837437919709176</v>
      </c>
      <c r="K166" s="9">
        <f ca="1">IF(ISNUMBER(kinematics!L190),kinematics!L190,0)</f>
        <v>522.56761335802901</v>
      </c>
      <c r="M166" s="16">
        <f ca="1">IF(ISNUMBER(kinematics!D190),kinematics!B190,MAX($D$6:$D$186))</f>
        <v>160</v>
      </c>
      <c r="N166" s="16">
        <f ca="1">IF(ISNUMBER(kinematics!D190),kinematics!F190,0)</f>
        <v>1.5837437919709176</v>
      </c>
      <c r="O166" s="16">
        <f ca="1">IF(ISNUMBER(kinematics!J190),kinematics!J190,0)</f>
        <v>0.11046484180184436</v>
      </c>
      <c r="P166" s="9">
        <f ca="1">IF(ISNUMBER(kinematics!L190),kinematics!L190,0)</f>
        <v>522.56761335802901</v>
      </c>
      <c r="R166" s="9">
        <f t="shared" ca="1" si="12"/>
        <v>0.11046484180184436</v>
      </c>
      <c r="S166" s="9">
        <f t="shared" ref="S166:S197" ca="1" si="13">P166</f>
        <v>522.56761335802901</v>
      </c>
    </row>
    <row r="167" spans="3:19" x14ac:dyDescent="0.25">
      <c r="C167" s="9">
        <f ca="1">IF(ISNUMBER(kinematics!D191),kinematics!D191,MAX(kinematics!$D$30:$D$210))</f>
        <v>173.357</v>
      </c>
      <c r="D167" s="16">
        <f ca="1">IF(ISNUMBER(kinematics!D191),kinematics!B191,0)</f>
        <v>161</v>
      </c>
      <c r="E167" s="9">
        <f ca="1">IF(ISNUMBER(kinematics!J191),kinematics!J191,0)</f>
        <v>0.10473930767794194</v>
      </c>
      <c r="I167" s="9">
        <f t="shared" ca="1" si="11"/>
        <v>173.357</v>
      </c>
      <c r="J167" s="16">
        <f ca="1">IF(ISNUMBER(kinematics!D191),kinematics!F191,0)</f>
        <v>1.5714077646689915</v>
      </c>
      <c r="K167" s="9">
        <f ca="1">IF(ISNUMBER(kinematics!L191),kinematics!L191,0)</f>
        <v>522.57994938533102</v>
      </c>
      <c r="M167" s="16">
        <f ca="1">IF(ISNUMBER(kinematics!D191),kinematics!B191,MAX($D$6:$D$186))</f>
        <v>161</v>
      </c>
      <c r="N167" s="16">
        <f ca="1">IF(ISNUMBER(kinematics!D191),kinematics!F191,0)</f>
        <v>1.5714077646689915</v>
      </c>
      <c r="O167" s="16">
        <f ca="1">IF(ISNUMBER(kinematics!J191),kinematics!J191,0)</f>
        <v>0.10473930767794194</v>
      </c>
      <c r="P167" s="9">
        <f ca="1">IF(ISNUMBER(kinematics!L191),kinematics!L191,0)</f>
        <v>522.57994938533102</v>
      </c>
      <c r="R167" s="9">
        <f t="shared" ref="R167:R198" ca="1" si="14">O167</f>
        <v>0.10473930767794194</v>
      </c>
      <c r="S167" s="9">
        <f t="shared" ca="1" si="13"/>
        <v>522.57994938533102</v>
      </c>
    </row>
    <row r="168" spans="3:19" x14ac:dyDescent="0.25">
      <c r="C168" s="9">
        <f ca="1">IF(ISNUMBER(kinematics!D192),kinematics!D192,MAX(kinematics!$D$30:$D$210))</f>
        <v>173.72</v>
      </c>
      <c r="D168" s="16">
        <f ca="1">IF(ISNUMBER(kinematics!D192),kinematics!B192,0)</f>
        <v>162</v>
      </c>
      <c r="E168" s="9">
        <f ca="1">IF(ISNUMBER(kinematics!J192),kinematics!J192,0)</f>
        <v>9.9045275297362276E-2</v>
      </c>
      <c r="I168" s="9">
        <f t="shared" ca="1" si="11"/>
        <v>173.72</v>
      </c>
      <c r="J168" s="16">
        <f ca="1">IF(ISNUMBER(kinematics!D192),kinematics!F192,0)</f>
        <v>1.5597986533080306</v>
      </c>
      <c r="K168" s="9">
        <f ca="1">IF(ISNUMBER(kinematics!L192),kinematics!L192,0)</f>
        <v>522.59155849669196</v>
      </c>
      <c r="M168" s="16">
        <f ca="1">IF(ISNUMBER(kinematics!D192),kinematics!B192,MAX($D$6:$D$186))</f>
        <v>162</v>
      </c>
      <c r="N168" s="16">
        <f ca="1">IF(ISNUMBER(kinematics!D192),kinematics!F192,0)</f>
        <v>1.5597986533080306</v>
      </c>
      <c r="O168" s="16">
        <f ca="1">IF(ISNUMBER(kinematics!J192),kinematics!J192,0)</f>
        <v>9.9045275297362276E-2</v>
      </c>
      <c r="P168" s="9">
        <f ca="1">IF(ISNUMBER(kinematics!L192),kinematics!L192,0)</f>
        <v>522.59155849669196</v>
      </c>
      <c r="R168" s="9">
        <f t="shared" ca="1" si="14"/>
        <v>9.9045275297362276E-2</v>
      </c>
      <c r="S168" s="9">
        <f t="shared" ca="1" si="13"/>
        <v>522.59155849669196</v>
      </c>
    </row>
    <row r="169" spans="3:19" x14ac:dyDescent="0.25">
      <c r="C169" s="9">
        <f ca="1">IF(ISNUMBER(kinematics!D193),kinematics!D193,MAX(kinematics!$D$30:$D$210))</f>
        <v>174.08</v>
      </c>
      <c r="D169" s="16">
        <f ca="1">IF(ISNUMBER(kinematics!D193),kinematics!B193,0)</f>
        <v>163</v>
      </c>
      <c r="E169" s="9">
        <f ca="1">IF(ISNUMBER(kinematics!J193),kinematics!J193,0)</f>
        <v>9.3380988839135856E-2</v>
      </c>
      <c r="I169" s="9">
        <f t="shared" ca="1" si="11"/>
        <v>174.08</v>
      </c>
      <c r="J169" s="16">
        <f ca="1">IF(ISNUMBER(kinematics!D193),kinematics!F193,0)</f>
        <v>1.5489009592947074</v>
      </c>
      <c r="K169" s="9">
        <f ca="1">IF(ISNUMBER(kinematics!L193),kinematics!L193,0)</f>
        <v>522.60245619070531</v>
      </c>
      <c r="M169" s="16">
        <f ca="1">IF(ISNUMBER(kinematics!D193),kinematics!B193,MAX($D$6:$D$186))</f>
        <v>163</v>
      </c>
      <c r="N169" s="16">
        <f ca="1">IF(ISNUMBER(kinematics!D193),kinematics!F193,0)</f>
        <v>1.5489009592947074</v>
      </c>
      <c r="O169" s="16">
        <f ca="1">IF(ISNUMBER(kinematics!J193),kinematics!J193,0)</f>
        <v>9.3380988839135856E-2</v>
      </c>
      <c r="P169" s="9">
        <f ca="1">IF(ISNUMBER(kinematics!L193),kinematics!L193,0)</f>
        <v>522.60245619070531</v>
      </c>
      <c r="R169" s="9">
        <f t="shared" ca="1" si="14"/>
        <v>9.3380988839135856E-2</v>
      </c>
      <c r="S169" s="9">
        <f t="shared" ca="1" si="13"/>
        <v>522.60245619070531</v>
      </c>
    </row>
    <row r="170" spans="3:19" x14ac:dyDescent="0.25">
      <c r="C170" s="9">
        <f ca="1">IF(ISNUMBER(kinematics!D194),kinematics!D194,MAX(kinematics!$D$30:$D$210))</f>
        <v>174.43899999999999</v>
      </c>
      <c r="D170" s="16">
        <f ca="1">IF(ISNUMBER(kinematics!D194),kinematics!B194,0)</f>
        <v>164</v>
      </c>
      <c r="E170" s="9">
        <f ca="1">IF(ISNUMBER(kinematics!J194),kinematics!J194,0)</f>
        <v>8.7744707502868252E-2</v>
      </c>
      <c r="I170" s="9">
        <f t="shared" ca="1" si="11"/>
        <v>174.43899999999999</v>
      </c>
      <c r="J170" s="16">
        <f ca="1">IF(ISNUMBER(kinematics!D194),kinematics!F194,0)</f>
        <v>1.5387001885341838</v>
      </c>
      <c r="K170" s="9">
        <f ca="1">IF(ISNUMBER(kinematics!L194),kinematics!L194,0)</f>
        <v>522.61265696146575</v>
      </c>
      <c r="M170" s="16">
        <f ca="1">IF(ISNUMBER(kinematics!D194),kinematics!B194,MAX($D$6:$D$186))</f>
        <v>164</v>
      </c>
      <c r="N170" s="16">
        <f ca="1">IF(ISNUMBER(kinematics!D194),kinematics!F194,0)</f>
        <v>1.5387001885341838</v>
      </c>
      <c r="O170" s="16">
        <f ca="1">IF(ISNUMBER(kinematics!J194),kinematics!J194,0)</f>
        <v>8.7744707502868252E-2</v>
      </c>
      <c r="P170" s="9">
        <f ca="1">IF(ISNUMBER(kinematics!L194),kinematics!L194,0)</f>
        <v>522.61265696146575</v>
      </c>
      <c r="R170" s="9">
        <f t="shared" ca="1" si="14"/>
        <v>8.7744707502868252E-2</v>
      </c>
      <c r="S170" s="9">
        <f t="shared" ca="1" si="13"/>
        <v>522.61265696146575</v>
      </c>
    </row>
    <row r="171" spans="3:19" x14ac:dyDescent="0.25">
      <c r="C171" s="9">
        <f ca="1">IF(ISNUMBER(kinematics!D195),kinematics!D195,MAX(kinematics!$D$30:$D$210))</f>
        <v>174.79499999999999</v>
      </c>
      <c r="D171" s="16">
        <f ca="1">IF(ISNUMBER(kinematics!D195),kinematics!B195,0)</f>
        <v>165</v>
      </c>
      <c r="E171" s="9">
        <f ca="1">IF(ISNUMBER(kinematics!J195),kinematics!J195,0)</f>
        <v>8.2134704926964633E-2</v>
      </c>
      <c r="I171" s="9">
        <f t="shared" ca="1" si="11"/>
        <v>174.79499999999999</v>
      </c>
      <c r="J171" s="16">
        <f ca="1">IF(ISNUMBER(kinematics!D195),kinematics!F195,0)</f>
        <v>1.5291828228526112</v>
      </c>
      <c r="K171" s="9">
        <f ca="1">IF(ISNUMBER(kinematics!L195),kinematics!L195,0)</f>
        <v>522.62217432714738</v>
      </c>
      <c r="M171" s="16">
        <f ca="1">IF(ISNUMBER(kinematics!D195),kinematics!B195,MAX($D$6:$D$186))</f>
        <v>165</v>
      </c>
      <c r="N171" s="16">
        <f ca="1">IF(ISNUMBER(kinematics!D195),kinematics!F195,0)</f>
        <v>1.5291828228526112</v>
      </c>
      <c r="O171" s="16">
        <f ca="1">IF(ISNUMBER(kinematics!J195),kinematics!J195,0)</f>
        <v>8.2134704926964633E-2</v>
      </c>
      <c r="P171" s="9">
        <f ca="1">IF(ISNUMBER(kinematics!L195),kinematics!L195,0)</f>
        <v>522.62217432714738</v>
      </c>
      <c r="R171" s="9">
        <f t="shared" ca="1" si="14"/>
        <v>8.2134704926964633E-2</v>
      </c>
      <c r="S171" s="9">
        <f t="shared" ca="1" si="13"/>
        <v>522.62217432714738</v>
      </c>
    </row>
    <row r="172" spans="3:19" x14ac:dyDescent="0.25">
      <c r="C172" s="9">
        <f ca="1">IF(ISNUMBER(kinematics!D196),kinematics!D196,MAX(kinematics!$D$30:$D$210))</f>
        <v>175.15</v>
      </c>
      <c r="D172" s="16">
        <f ca="1">IF(ISNUMBER(kinematics!D196),kinematics!B196,0)</f>
        <v>166</v>
      </c>
      <c r="E172" s="9">
        <f ca="1">IF(ISNUMBER(kinematics!J196),kinematics!J196,0)</f>
        <v>7.6549268556155348E-2</v>
      </c>
      <c r="I172" s="9">
        <f t="shared" ca="1" si="11"/>
        <v>175.15</v>
      </c>
      <c r="J172" s="16">
        <f ca="1">IF(ISNUMBER(kinematics!D196),kinematics!F196,0)</f>
        <v>1.5203362932677797</v>
      </c>
      <c r="K172" s="9">
        <f ca="1">IF(ISNUMBER(kinematics!L196),kinematics!L196,0)</f>
        <v>522.63102085673222</v>
      </c>
      <c r="M172" s="16">
        <f ca="1">IF(ISNUMBER(kinematics!D196),kinematics!B196,MAX($D$6:$D$186))</f>
        <v>166</v>
      </c>
      <c r="N172" s="16">
        <f ca="1">IF(ISNUMBER(kinematics!D196),kinematics!F196,0)</f>
        <v>1.5203362932677797</v>
      </c>
      <c r="O172" s="16">
        <f ca="1">IF(ISNUMBER(kinematics!J196),kinematics!J196,0)</f>
        <v>7.6549268556155348E-2</v>
      </c>
      <c r="P172" s="9">
        <f ca="1">IF(ISNUMBER(kinematics!L196),kinematics!L196,0)</f>
        <v>522.63102085673222</v>
      </c>
      <c r="R172" s="9">
        <f t="shared" ca="1" si="14"/>
        <v>7.6549268556155348E-2</v>
      </c>
      <c r="S172" s="9">
        <f t="shared" ca="1" si="13"/>
        <v>522.63102085673222</v>
      </c>
    </row>
    <row r="173" spans="3:19" x14ac:dyDescent="0.25">
      <c r="C173" s="9">
        <f ca="1">IF(ISNUMBER(kinematics!D197),kinematics!D197,MAX(kinematics!$D$30:$D$210))</f>
        <v>175.50299999999999</v>
      </c>
      <c r="D173" s="16">
        <f ca="1">IF(ISNUMBER(kinematics!D197),kinematics!B197,0)</f>
        <v>167</v>
      </c>
      <c r="E173" s="9">
        <f ca="1">IF(ISNUMBER(kinematics!J197),kinematics!J197,0)</f>
        <v>7.0986698963543746E-2</v>
      </c>
      <c r="I173" s="9">
        <f t="shared" ca="1" si="11"/>
        <v>175.50299999999999</v>
      </c>
      <c r="J173" s="16">
        <f ca="1">IF(ISNUMBER(kinematics!D197),kinematics!F197,0)</f>
        <v>1.5121489550743523</v>
      </c>
      <c r="K173" s="9">
        <f ca="1">IF(ISNUMBER(kinematics!L197),kinematics!L197,0)</f>
        <v>522.63920819492557</v>
      </c>
      <c r="M173" s="16">
        <f ca="1">IF(ISNUMBER(kinematics!D197),kinematics!B197,MAX($D$6:$D$186))</f>
        <v>167</v>
      </c>
      <c r="N173" s="16">
        <f ca="1">IF(ISNUMBER(kinematics!D197),kinematics!F197,0)</f>
        <v>1.5121489550743523</v>
      </c>
      <c r="O173" s="16">
        <f ca="1">IF(ISNUMBER(kinematics!J197),kinematics!J197,0)</f>
        <v>7.0986698963543746E-2</v>
      </c>
      <c r="P173" s="9">
        <f ca="1">IF(ISNUMBER(kinematics!L197),kinematics!L197,0)</f>
        <v>522.63920819492557</v>
      </c>
      <c r="R173" s="9">
        <f t="shared" ca="1" si="14"/>
        <v>7.0986698963543746E-2</v>
      </c>
      <c r="S173" s="9">
        <f t="shared" ca="1" si="13"/>
        <v>522.63920819492557</v>
      </c>
    </row>
    <row r="174" spans="3:19" x14ac:dyDescent="0.25">
      <c r="C174" s="9">
        <f ca="1">IF(ISNUMBER(kinematics!D198),kinematics!D198,MAX(kinematics!$D$30:$D$210))</f>
        <v>175.85499999999999</v>
      </c>
      <c r="D174" s="16">
        <f ca="1">IF(ISNUMBER(kinematics!D198),kinematics!B198,0)</f>
        <v>168</v>
      </c>
      <c r="E174" s="9">
        <f ca="1">IF(ISNUMBER(kinematics!J198),kinematics!J198,0)</f>
        <v>6.5445309131984319E-2</v>
      </c>
      <c r="I174" s="9">
        <f t="shared" ca="1" si="11"/>
        <v>175.85499999999999</v>
      </c>
      <c r="J174" s="16">
        <f ca="1">IF(ISNUMBER(kinematics!D198),kinematics!F198,0)</f>
        <v>1.5046100647117933</v>
      </c>
      <c r="K174" s="9">
        <f ca="1">IF(ISNUMBER(kinematics!L198),kinematics!L198,0)</f>
        <v>522.64674708528821</v>
      </c>
      <c r="M174" s="16">
        <f ca="1">IF(ISNUMBER(kinematics!D198),kinematics!B198,MAX($D$6:$D$186))</f>
        <v>168</v>
      </c>
      <c r="N174" s="16">
        <f ca="1">IF(ISNUMBER(kinematics!D198),kinematics!F198,0)</f>
        <v>1.5046100647117933</v>
      </c>
      <c r="O174" s="16">
        <f ca="1">IF(ISNUMBER(kinematics!J198),kinematics!J198,0)</f>
        <v>6.5445309131984319E-2</v>
      </c>
      <c r="P174" s="9">
        <f ca="1">IF(ISNUMBER(kinematics!L198),kinematics!L198,0)</f>
        <v>522.64674708528821</v>
      </c>
      <c r="R174" s="9">
        <f t="shared" ca="1" si="14"/>
        <v>6.5445309131984319E-2</v>
      </c>
      <c r="S174" s="9">
        <f t="shared" ca="1" si="13"/>
        <v>522.64674708528821</v>
      </c>
    </row>
    <row r="175" spans="3:19" x14ac:dyDescent="0.25">
      <c r="C175" s="9">
        <f ca="1">IF(ISNUMBER(kinematics!D199),kinematics!D199,MAX(kinematics!$D$30:$D$210))</f>
        <v>176.20500000000001</v>
      </c>
      <c r="D175" s="16">
        <f ca="1">IF(ISNUMBER(kinematics!D199),kinematics!B199,0)</f>
        <v>169</v>
      </c>
      <c r="E175" s="9">
        <f ca="1">IF(ISNUMBER(kinematics!J199),kinematics!J199,0)</f>
        <v>5.992342369909244E-2</v>
      </c>
      <c r="I175" s="9">
        <f t="shared" ca="1" si="11"/>
        <v>176.20500000000001</v>
      </c>
      <c r="J175" s="16">
        <f ca="1">IF(ISNUMBER(kinematics!D199),kinematics!F199,0)</f>
        <v>1.4977097583791361</v>
      </c>
      <c r="K175" s="9">
        <f ca="1">IF(ISNUMBER(kinematics!L199),kinematics!L199,0)</f>
        <v>522.65364739162078</v>
      </c>
      <c r="M175" s="16">
        <f ca="1">IF(ISNUMBER(kinematics!D199),kinematics!B199,MAX($D$6:$D$186))</f>
        <v>169</v>
      </c>
      <c r="N175" s="16">
        <f ca="1">IF(ISNUMBER(kinematics!D199),kinematics!F199,0)</f>
        <v>1.4977097583791361</v>
      </c>
      <c r="O175" s="16">
        <f ca="1">IF(ISNUMBER(kinematics!J199),kinematics!J199,0)</f>
        <v>5.992342369909244E-2</v>
      </c>
      <c r="P175" s="9">
        <f ca="1">IF(ISNUMBER(kinematics!L199),kinematics!L199,0)</f>
        <v>522.65364739162078</v>
      </c>
      <c r="R175" s="9">
        <f t="shared" ca="1" si="14"/>
        <v>5.992342369909244E-2</v>
      </c>
      <c r="S175" s="9">
        <f t="shared" ca="1" si="13"/>
        <v>522.65364739162078</v>
      </c>
    </row>
    <row r="176" spans="3:19" x14ac:dyDescent="0.25">
      <c r="C176" s="9">
        <f ca="1">IF(ISNUMBER(kinematics!D200),kinematics!D200,MAX(kinematics!$D$30:$D$210))</f>
        <v>176.554</v>
      </c>
      <c r="D176" s="16">
        <f ca="1">IF(ISNUMBER(kinematics!D200),kinematics!B200,0)</f>
        <v>170</v>
      </c>
      <c r="E176" s="9">
        <f ca="1">IF(ISNUMBER(kinematics!J200),kinematics!J200,0)</f>
        <v>5.4419378170047938E-2</v>
      </c>
      <c r="I176" s="9">
        <f t="shared" ca="1" si="11"/>
        <v>176.554</v>
      </c>
      <c r="J176" s="16">
        <f ca="1">IF(ISNUMBER(kinematics!D200),kinematics!F200,0)</f>
        <v>1.4914390323719928</v>
      </c>
      <c r="K176" s="9">
        <f ca="1">IF(ISNUMBER(kinematics!L200),kinematics!L200,0)</f>
        <v>522.65991811762797</v>
      </c>
      <c r="M176" s="16">
        <f ca="1">IF(ISNUMBER(kinematics!D200),kinematics!B200,MAX($D$6:$D$186))</f>
        <v>170</v>
      </c>
      <c r="N176" s="16">
        <f ca="1">IF(ISNUMBER(kinematics!D200),kinematics!F200,0)</f>
        <v>1.4914390323719928</v>
      </c>
      <c r="O176" s="16">
        <f ca="1">IF(ISNUMBER(kinematics!J200),kinematics!J200,0)</f>
        <v>5.4419378170047938E-2</v>
      </c>
      <c r="P176" s="9">
        <f ca="1">IF(ISNUMBER(kinematics!L200),kinematics!L200,0)</f>
        <v>522.65991811762797</v>
      </c>
      <c r="R176" s="9">
        <f t="shared" ca="1" si="14"/>
        <v>5.4419378170047938E-2</v>
      </c>
      <c r="S176" s="9">
        <f t="shared" ca="1" si="13"/>
        <v>522.65991811762797</v>
      </c>
    </row>
    <row r="177" spans="1:19" x14ac:dyDescent="0.25">
      <c r="C177" s="9">
        <f ca="1">IF(ISNUMBER(kinematics!D201),kinematics!D201,MAX(kinematics!$D$30:$D$210))</f>
        <v>176.90199999999999</v>
      </c>
      <c r="D177" s="16">
        <f ca="1">IF(ISNUMBER(kinematics!D201),kinematics!B201,0)</f>
        <v>171</v>
      </c>
      <c r="E177" s="9">
        <f ca="1">IF(ISNUMBER(kinematics!J201),kinematics!J201,0)</f>
        <v>4.8931518101699045E-2</v>
      </c>
      <c r="I177" s="9">
        <f t="shared" ca="1" si="11"/>
        <v>176.90199999999999</v>
      </c>
      <c r="J177" s="16">
        <f ca="1">IF(ISNUMBER(kinematics!D201),kinematics!F201,0)</f>
        <v>1.4857897251038665</v>
      </c>
      <c r="K177" s="9">
        <f ca="1">IF(ISNUMBER(kinematics!L201),kinematics!L201,0)</f>
        <v>522.66556742489615</v>
      </c>
      <c r="M177" s="16">
        <f ca="1">IF(ISNUMBER(kinematics!D201),kinematics!B201,MAX($D$6:$D$186))</f>
        <v>171</v>
      </c>
      <c r="N177" s="16">
        <f ca="1">IF(ISNUMBER(kinematics!D201),kinematics!F201,0)</f>
        <v>1.4857897251038665</v>
      </c>
      <c r="O177" s="16">
        <f ca="1">IF(ISNUMBER(kinematics!J201),kinematics!J201,0)</f>
        <v>4.8931518101699045E-2</v>
      </c>
      <c r="P177" s="9">
        <f ca="1">IF(ISNUMBER(kinematics!L201),kinematics!L201,0)</f>
        <v>522.66556742489615</v>
      </c>
      <c r="R177" s="9">
        <f t="shared" ca="1" si="14"/>
        <v>4.8931518101699045E-2</v>
      </c>
      <c r="S177" s="9">
        <f t="shared" ca="1" si="13"/>
        <v>522.66556742489615</v>
      </c>
    </row>
    <row r="178" spans="1:19" x14ac:dyDescent="0.25">
      <c r="C178" s="9">
        <f ca="1">IF(ISNUMBER(kinematics!D202),kinematics!D202,MAX(kinematics!$D$30:$D$210))</f>
        <v>177.249</v>
      </c>
      <c r="D178" s="16">
        <f ca="1">IF(ISNUMBER(kinematics!D202),kinematics!B202,0)</f>
        <v>172</v>
      </c>
      <c r="E178" s="9">
        <f ca="1">IF(ISNUMBER(kinematics!J202),kinematics!J202,0)</f>
        <v>4.3458198261543665E-2</v>
      </c>
      <c r="I178" s="9">
        <f t="shared" ca="1" si="11"/>
        <v>177.249</v>
      </c>
      <c r="J178" s="16">
        <f ca="1">IF(ISNUMBER(kinematics!D202),kinematics!F202,0)</f>
        <v>1.4807545007932155</v>
      </c>
      <c r="K178" s="9">
        <f ca="1">IF(ISNUMBER(kinematics!L202),kinematics!L202,0)</f>
        <v>522.67060264920678</v>
      </c>
      <c r="M178" s="16">
        <f ca="1">IF(ISNUMBER(kinematics!D202),kinematics!B202,MAX($D$6:$D$186))</f>
        <v>172</v>
      </c>
      <c r="N178" s="16">
        <f ca="1">IF(ISNUMBER(kinematics!D202),kinematics!F202,0)</f>
        <v>1.4807545007932155</v>
      </c>
      <c r="O178" s="16">
        <f ca="1">IF(ISNUMBER(kinematics!J202),kinematics!J202,0)</f>
        <v>4.3458198261543665E-2</v>
      </c>
      <c r="P178" s="9">
        <f ca="1">IF(ISNUMBER(kinematics!L202),kinematics!L202,0)</f>
        <v>522.67060264920678</v>
      </c>
      <c r="R178" s="9">
        <f t="shared" ca="1" si="14"/>
        <v>4.3458198261543665E-2</v>
      </c>
      <c r="S178" s="9">
        <f t="shared" ca="1" si="13"/>
        <v>522.67060264920678</v>
      </c>
    </row>
    <row r="179" spans="1:19" x14ac:dyDescent="0.25">
      <c r="C179" s="9">
        <f ca="1">IF(ISNUMBER(kinematics!D203),kinematics!D203,MAX(kinematics!$D$30:$D$210))</f>
        <v>177.595</v>
      </c>
      <c r="D179" s="16">
        <f ca="1">IF(ISNUMBER(kinematics!D203),kinematics!B203,0)</f>
        <v>173</v>
      </c>
      <c r="E179" s="9">
        <f ca="1">IF(ISNUMBER(kinematics!J203),kinematics!J203,0)</f>
        <v>3.7997781764544471E-2</v>
      </c>
      <c r="I179" s="9">
        <f t="shared" ca="1" si="11"/>
        <v>177.595</v>
      </c>
      <c r="J179" s="16">
        <f ca="1">IF(ISNUMBER(kinematics!D203),kinematics!F203,0)</f>
        <v>1.4763268347820813</v>
      </c>
      <c r="K179" s="9">
        <f ca="1">IF(ISNUMBER(kinematics!L203),kinematics!L203,0)</f>
        <v>522.6750303152179</v>
      </c>
      <c r="M179" s="16">
        <f ca="1">IF(ISNUMBER(kinematics!D203),kinematics!B203,MAX($D$6:$D$186))</f>
        <v>173</v>
      </c>
      <c r="N179" s="16">
        <f ca="1">IF(ISNUMBER(kinematics!D203),kinematics!F203,0)</f>
        <v>1.4763268347820813</v>
      </c>
      <c r="O179" s="16">
        <f ca="1">IF(ISNUMBER(kinematics!J203),kinematics!J203,0)</f>
        <v>3.7997781764544471E-2</v>
      </c>
      <c r="P179" s="9">
        <f ca="1">IF(ISNUMBER(kinematics!L203),kinematics!L203,0)</f>
        <v>522.6750303152179</v>
      </c>
      <c r="R179" s="9">
        <f t="shared" ca="1" si="14"/>
        <v>3.7997781764544471E-2</v>
      </c>
      <c r="S179" s="9">
        <f t="shared" ca="1" si="13"/>
        <v>522.6750303152179</v>
      </c>
    </row>
    <row r="180" spans="1:19" x14ac:dyDescent="0.25">
      <c r="C180" s="9">
        <f ca="1">IF(ISNUMBER(kinematics!D204),kinematics!D204,MAX(kinematics!$D$30:$D$210))</f>
        <v>177.94</v>
      </c>
      <c r="D180" s="16">
        <f ca="1">IF(ISNUMBER(kinematics!D204),kinematics!B204,0)</f>
        <v>174</v>
      </c>
      <c r="E180" s="9">
        <f ca="1">IF(ISNUMBER(kinematics!J204),kinematics!J204,0)</f>
        <v>3.2548639190763673E-2</v>
      </c>
      <c r="I180" s="9">
        <f t="shared" ca="1" si="11"/>
        <v>177.94</v>
      </c>
      <c r="J180" s="16">
        <f ca="1">IF(ISNUMBER(kinematics!D204),kinematics!F204,0)</f>
        <v>1.472501000468563</v>
      </c>
      <c r="K180" s="9">
        <f ca="1">IF(ISNUMBER(kinematics!L204),kinematics!L204,0)</f>
        <v>522.67885614953138</v>
      </c>
      <c r="M180" s="16">
        <f ca="1">IF(ISNUMBER(kinematics!D204),kinematics!B204,MAX($D$6:$D$186))</f>
        <v>174</v>
      </c>
      <c r="N180" s="16">
        <f ca="1">IF(ISNUMBER(kinematics!D204),kinematics!F204,0)</f>
        <v>1.472501000468563</v>
      </c>
      <c r="O180" s="16">
        <f ca="1">IF(ISNUMBER(kinematics!J204),kinematics!J204,0)</f>
        <v>3.2548639190763673E-2</v>
      </c>
      <c r="P180" s="9">
        <f ca="1">IF(ISNUMBER(kinematics!L204),kinematics!L204,0)</f>
        <v>522.67885614953138</v>
      </c>
      <c r="R180" s="9">
        <f t="shared" ca="1" si="14"/>
        <v>3.2548639190763673E-2</v>
      </c>
      <c r="S180" s="9">
        <f t="shared" ca="1" si="13"/>
        <v>522.67885614953138</v>
      </c>
    </row>
    <row r="181" spans="1:19" x14ac:dyDescent="0.25">
      <c r="C181" s="9">
        <f ca="1">IF(ISNUMBER(kinematics!D205),kinematics!D205,MAX(kinematics!$D$30:$D$210))</f>
        <v>178.28399999999999</v>
      </c>
      <c r="D181" s="16">
        <f ca="1">IF(ISNUMBER(kinematics!D205),kinematics!B205,0)</f>
        <v>175</v>
      </c>
      <c r="E181" s="9">
        <f ca="1">IF(ISNUMBER(kinematics!J205),kinematics!J205,0)</f>
        <v>2.7109147686420455E-2</v>
      </c>
      <c r="I181" s="9">
        <f t="shared" ca="1" si="11"/>
        <v>178.28399999999999</v>
      </c>
      <c r="J181" s="16">
        <f ca="1">IF(ISNUMBER(kinematics!D205),kinematics!F205,0)</f>
        <v>1.4692720578283323</v>
      </c>
      <c r="K181" s="9">
        <f ca="1">IF(ISNUMBER(kinematics!L205),kinematics!L205,0)</f>
        <v>522.68208509217163</v>
      </c>
      <c r="M181" s="16">
        <f ca="1">IF(ISNUMBER(kinematics!D205),kinematics!B205,MAX($D$6:$D$186))</f>
        <v>175</v>
      </c>
      <c r="N181" s="16">
        <f ca="1">IF(ISNUMBER(kinematics!D205),kinematics!F205,0)</f>
        <v>1.4692720578283323</v>
      </c>
      <c r="O181" s="16">
        <f ca="1">IF(ISNUMBER(kinematics!J205),kinematics!J205,0)</f>
        <v>2.7109147686420455E-2</v>
      </c>
      <c r="P181" s="9">
        <f ca="1">IF(ISNUMBER(kinematics!L205),kinematics!L205,0)</f>
        <v>522.68208509217163</v>
      </c>
      <c r="R181" s="9">
        <f t="shared" ca="1" si="14"/>
        <v>2.7109147686420455E-2</v>
      </c>
      <c r="S181" s="9">
        <f t="shared" ca="1" si="13"/>
        <v>522.68208509217163</v>
      </c>
    </row>
    <row r="182" spans="1:19" x14ac:dyDescent="0.25">
      <c r="C182" s="9">
        <f ca="1">IF(ISNUMBER(kinematics!D206),kinematics!D206,MAX(kinematics!$D$30:$D$210))</f>
        <v>178.62799999999999</v>
      </c>
      <c r="D182" s="16">
        <f ca="1">IF(ISNUMBER(kinematics!D206),kinematics!B206,0)</f>
        <v>176</v>
      </c>
      <c r="E182" s="9">
        <f ca="1">IF(ISNUMBER(kinematics!J206),kinematics!J206,0)</f>
        <v>2.1677690050852943E-2</v>
      </c>
      <c r="I182" s="9">
        <f t="shared" ca="1" si="11"/>
        <v>178.62799999999999</v>
      </c>
      <c r="J182" s="16">
        <f ca="1">IF(ISNUMBER(kinematics!D206),kinematics!F206,0)</f>
        <v>1.4666358435060098</v>
      </c>
      <c r="K182" s="9">
        <f ca="1">IF(ISNUMBER(kinematics!L206),kinematics!L206,0)</f>
        <v>522.684721306494</v>
      </c>
      <c r="M182" s="16">
        <f ca="1">IF(ISNUMBER(kinematics!D206),kinematics!B206,MAX($D$6:$D$186))</f>
        <v>176</v>
      </c>
      <c r="N182" s="16">
        <f ca="1">IF(ISNUMBER(kinematics!D206),kinematics!F206,0)</f>
        <v>1.4666358435060098</v>
      </c>
      <c r="O182" s="16">
        <f ca="1">IF(ISNUMBER(kinematics!J206),kinematics!J206,0)</f>
        <v>2.1677690050852943E-2</v>
      </c>
      <c r="P182" s="9">
        <f ca="1">IF(ISNUMBER(kinematics!L206),kinematics!L206,0)</f>
        <v>522.684721306494</v>
      </c>
      <c r="R182" s="9">
        <f t="shared" ca="1" si="14"/>
        <v>2.1677690050852943E-2</v>
      </c>
      <c r="S182" s="9">
        <f t="shared" ca="1" si="13"/>
        <v>522.684721306494</v>
      </c>
    </row>
    <row r="183" spans="1:19" x14ac:dyDescent="0.25">
      <c r="C183" s="9">
        <f ca="1">IF(ISNUMBER(kinematics!D207),kinematics!D207,MAX(kinematics!$D$30:$D$210))</f>
        <v>178.971</v>
      </c>
      <c r="D183" s="16">
        <f ca="1">IF(ISNUMBER(kinematics!D207),kinematics!B207,0)</f>
        <v>177</v>
      </c>
      <c r="E183" s="9">
        <f ca="1">IF(ISNUMBER(kinematics!J207),kinematics!J207,0)</f>
        <v>1.6252653811703689E-2</v>
      </c>
      <c r="I183" s="9">
        <f t="shared" ca="1" si="11"/>
        <v>178.971</v>
      </c>
      <c r="J183" s="16">
        <f ca="1">IF(ISNUMBER(kinematics!D207),kinematics!F207,0)</f>
        <v>1.4645889624603543</v>
      </c>
      <c r="K183" s="9">
        <f ca="1">IF(ISNUMBER(kinematics!L207),kinematics!L207,0)</f>
        <v>522.68676818753966</v>
      </c>
      <c r="M183" s="16">
        <f ca="1">IF(ISNUMBER(kinematics!D207),kinematics!B207,MAX($D$6:$D$186))</f>
        <v>177</v>
      </c>
      <c r="N183" s="16">
        <f ca="1">IF(ISNUMBER(kinematics!D207),kinematics!F207,0)</f>
        <v>1.4645889624603543</v>
      </c>
      <c r="O183" s="16">
        <f ca="1">IF(ISNUMBER(kinematics!J207),kinematics!J207,0)</f>
        <v>1.6252653811703689E-2</v>
      </c>
      <c r="P183" s="9">
        <f ca="1">IF(ISNUMBER(kinematics!L207),kinematics!L207,0)</f>
        <v>522.68676818753966</v>
      </c>
      <c r="R183" s="9">
        <f t="shared" ca="1" si="14"/>
        <v>1.6252653811703689E-2</v>
      </c>
      <c r="S183" s="9">
        <f t="shared" ca="1" si="13"/>
        <v>522.68676818753966</v>
      </c>
    </row>
    <row r="184" spans="1:19" x14ac:dyDescent="0.25">
      <c r="C184" s="9">
        <f ca="1">IF(ISNUMBER(kinematics!D208),kinematics!D208,MAX(kinematics!$D$30:$D$210))</f>
        <v>179.31399999999999</v>
      </c>
      <c r="D184" s="16">
        <f ca="1">IF(ISNUMBER(kinematics!D208),kinematics!B208,0)</f>
        <v>178</v>
      </c>
      <c r="E184" s="9">
        <f ca="1">IF(ISNUMBER(kinematics!J208),kinematics!J208,0)</f>
        <v>1.083243029050231E-2</v>
      </c>
      <c r="I184" s="9">
        <f t="shared" ca="1" si="11"/>
        <v>179.31399999999999</v>
      </c>
      <c r="J184" s="16">
        <f ca="1">IF(ISNUMBER(kinematics!D208),kinematics!F208,0)</f>
        <v>1.4631287811495042</v>
      </c>
      <c r="K184" s="9">
        <f ca="1">IF(ISNUMBER(kinematics!L208),kinematics!L208,0)</f>
        <v>522.68822836885045</v>
      </c>
      <c r="M184" s="16">
        <f ca="1">IF(ISNUMBER(kinematics!D208),kinematics!B208,MAX($D$6:$D$186))</f>
        <v>178</v>
      </c>
      <c r="N184" s="16">
        <f ca="1">IF(ISNUMBER(kinematics!D208),kinematics!F208,0)</f>
        <v>1.4631287811495042</v>
      </c>
      <c r="O184" s="16">
        <f ca="1">IF(ISNUMBER(kinematics!J208),kinematics!J208,0)</f>
        <v>1.083243029050231E-2</v>
      </c>
      <c r="P184" s="9">
        <f ca="1">IF(ISNUMBER(kinematics!L208),kinematics!L208,0)</f>
        <v>522.68822836885045</v>
      </c>
      <c r="R184" s="9">
        <f t="shared" ca="1" si="14"/>
        <v>1.083243029050231E-2</v>
      </c>
      <c r="S184" s="9">
        <f t="shared" ca="1" si="13"/>
        <v>522.68822836885045</v>
      </c>
    </row>
    <row r="185" spans="1:19" x14ac:dyDescent="0.25">
      <c r="C185" s="9">
        <f ca="1">IF(ISNUMBER(kinematics!D209),kinematics!D209,MAX(kinematics!$D$30:$D$210))</f>
        <v>179.65700000000001</v>
      </c>
      <c r="D185" s="16">
        <f ca="1">IF(ISNUMBER(kinematics!D209),kinematics!B209,0)</f>
        <v>179</v>
      </c>
      <c r="E185" s="9">
        <f ca="1">IF(ISNUMBER(kinematics!J209),kinematics!J209,0)</f>
        <v>5.4154136606780401E-3</v>
      </c>
      <c r="I185" s="9">
        <f t="shared" ca="1" si="11"/>
        <v>179.65700000000001</v>
      </c>
      <c r="J185" s="16">
        <f ca="1">IF(ISNUMBER(kinematics!D209),kinematics!F209,0)</f>
        <v>1.4622534222412649</v>
      </c>
      <c r="K185" s="9">
        <f ca="1">IF(ISNUMBER(kinematics!L209),kinematics!L209,0)</f>
        <v>522.68910372775872</v>
      </c>
      <c r="M185" s="16">
        <f ca="1">IF(ISNUMBER(kinematics!D209),kinematics!B209,MAX($D$6:$D$186))</f>
        <v>179</v>
      </c>
      <c r="N185" s="16">
        <f ca="1">IF(ISNUMBER(kinematics!D209),kinematics!F209,0)</f>
        <v>1.4622534222412649</v>
      </c>
      <c r="O185" s="16">
        <f ca="1">IF(ISNUMBER(kinematics!J209),kinematics!J209,0)</f>
        <v>5.4154136606780401E-3</v>
      </c>
      <c r="P185" s="9">
        <f ca="1">IF(ISNUMBER(kinematics!L209),kinematics!L209,0)</f>
        <v>522.68910372775872</v>
      </c>
      <c r="R185" s="9">
        <f t="shared" ca="1" si="14"/>
        <v>5.4154136606780401E-3</v>
      </c>
      <c r="S185" s="9">
        <f t="shared" ca="1" si="13"/>
        <v>522.68910372775872</v>
      </c>
    </row>
    <row r="186" spans="1:19" x14ac:dyDescent="0.25">
      <c r="C186" s="9">
        <f ca="1">IF(ISNUMBER(kinematics!D210),kinematics!D210,MAX(kinematics!$D$30:$D$210))</f>
        <v>180</v>
      </c>
      <c r="D186" s="16">
        <f ca="1">IF(ISNUMBER(kinematics!D210),kinematics!B210,0)</f>
        <v>180</v>
      </c>
      <c r="E186" s="9">
        <f ca="1">IF(ISNUMBER(kinematics!J210),kinematics!J210,0)</f>
        <v>3.8012073641114808E-17</v>
      </c>
      <c r="I186" s="9">
        <f t="shared" ca="1" si="11"/>
        <v>180</v>
      </c>
      <c r="J186" s="16">
        <f ca="1">IF(ISNUMBER(kinematics!D210),kinematics!F210,0)</f>
        <v>1.4619617608428117</v>
      </c>
      <c r="K186" s="9">
        <f ca="1">IF(ISNUMBER(kinematics!L210),kinematics!L210,0)</f>
        <v>522.6893953891572</v>
      </c>
      <c r="M186" s="16">
        <f ca="1">IF(ISNUMBER(kinematics!D210),kinematics!B210,MAX($D$6:$D$186))</f>
        <v>180</v>
      </c>
      <c r="N186" s="16">
        <f ca="1">IF(ISNUMBER(kinematics!D210),kinematics!F210,0)</f>
        <v>1.4619617608428117</v>
      </c>
      <c r="O186" s="16">
        <f ca="1">IF(ISNUMBER(kinematics!J210),kinematics!J210,0)</f>
        <v>3.8012073641114808E-17</v>
      </c>
      <c r="P186" s="9">
        <f ca="1">IF(ISNUMBER(kinematics!L210),kinematics!L210,0)</f>
        <v>522.6893953891572</v>
      </c>
      <c r="R186" s="9">
        <f t="shared" ca="1" si="14"/>
        <v>3.8012073641114808E-17</v>
      </c>
      <c r="S186" s="9">
        <f t="shared" ca="1" si="13"/>
        <v>522.6893953891572</v>
      </c>
    </row>
    <row r="187" spans="1:19" x14ac:dyDescent="0.25">
      <c r="A187" t="s">
        <v>155</v>
      </c>
      <c r="C187" s="9">
        <f ca="1">C188</f>
        <v>180</v>
      </c>
      <c r="D187" s="16">
        <f ca="1">D186</f>
        <v>180</v>
      </c>
      <c r="E187" s="9">
        <f ca="1">E186</f>
        <v>3.8012073641114808E-17</v>
      </c>
      <c r="I187" s="9">
        <f ca="1">I188</f>
        <v>180</v>
      </c>
      <c r="J187" s="16">
        <f ca="1">J186</f>
        <v>1.4619617608428117</v>
      </c>
      <c r="K187" s="9">
        <f ca="1">K186</f>
        <v>522.6893953891572</v>
      </c>
      <c r="M187" s="16">
        <v>0</v>
      </c>
      <c r="N187" s="16">
        <f ca="1">N186</f>
        <v>1.4619617608428117</v>
      </c>
      <c r="O187" s="16">
        <f ca="1">O186</f>
        <v>3.8012073641114808E-17</v>
      </c>
      <c r="P187" s="9">
        <f ca="1">P186</f>
        <v>522.6893953891572</v>
      </c>
      <c r="R187" s="9">
        <f t="shared" ca="1" si="14"/>
        <v>3.8012073641114808E-17</v>
      </c>
      <c r="S187" s="9">
        <f t="shared" ca="1" si="13"/>
        <v>522.6893953891572</v>
      </c>
    </row>
    <row r="188" spans="1:19" x14ac:dyDescent="0.25">
      <c r="A188" t="s">
        <v>150</v>
      </c>
      <c r="C188" s="9">
        <f ca="1">IF(ISNUMBER(kinematics!O30),kinematics!O30,IF(ISNUMBER(kinematics!$O$30),MIN(kinematics!$O$30:$O$210),180))</f>
        <v>180</v>
      </c>
      <c r="D188" s="16">
        <f ca="1">IF(ISNUMBER(kinematics!O30),kinematics!N30,0)</f>
        <v>0</v>
      </c>
      <c r="E188" s="16">
        <f ca="1">IF(ISNUMBER(kinematics!O30),kinematics!R30,0)</f>
        <v>0</v>
      </c>
      <c r="I188" s="9">
        <f t="shared" ca="1" si="11"/>
        <v>180</v>
      </c>
      <c r="J188" s="16">
        <f ca="1">IF(ISNUMBER(kinematics!O30),kinematics!P30,0)</f>
        <v>0</v>
      </c>
      <c r="K188" s="16">
        <f ca="1">IF(ISNUMBER(kinematics!O30),kinematics!S30,0)</f>
        <v>0</v>
      </c>
      <c r="M188" s="16">
        <f ca="1">IF(ISNUMBER(kinematics!O30),kinematics!N30,MAX($D$6:$D$186))</f>
        <v>180</v>
      </c>
      <c r="N188" s="16">
        <f ca="1">IF(ISNUMBER(kinematics!O30),kinematics!P30,0)</f>
        <v>0</v>
      </c>
      <c r="O188" s="16">
        <f ca="1">IF(ISNUMBER(kinematics!O30),kinematics!R30,0)</f>
        <v>0</v>
      </c>
      <c r="P188" s="16">
        <f ca="1">IF(ISNUMBER(kinematics!O30),kinematics!S30,0)</f>
        <v>0</v>
      </c>
      <c r="R188" s="9">
        <f t="shared" ca="1" si="14"/>
        <v>0</v>
      </c>
      <c r="S188" s="9">
        <f t="shared" ca="1" si="13"/>
        <v>0</v>
      </c>
    </row>
    <row r="189" spans="1:19" x14ac:dyDescent="0.25">
      <c r="C189" s="9">
        <f ca="1">IF(ISNUMBER(kinematics!O31),kinematics!O31,IF(ISNUMBER(kinematics!$O$30),MIN(kinematics!$O$30:$O$210),180))</f>
        <v>180</v>
      </c>
      <c r="D189" s="16">
        <f ca="1">IF(ISNUMBER(kinematics!O31),kinematics!N31,0)</f>
        <v>0</v>
      </c>
      <c r="E189" s="16">
        <f ca="1">IF(ISNUMBER(kinematics!O31),kinematics!R31,0)</f>
        <v>0</v>
      </c>
      <c r="I189" s="9">
        <f t="shared" ca="1" si="11"/>
        <v>180</v>
      </c>
      <c r="J189" s="16">
        <f ca="1">IF(ISNUMBER(kinematics!O31),kinematics!P31,0)</f>
        <v>0</v>
      </c>
      <c r="K189" s="16">
        <f ca="1">IF(ISNUMBER(kinematics!O31),kinematics!S31,0)</f>
        <v>0</v>
      </c>
      <c r="M189" s="16">
        <f ca="1">IF(ISNUMBER(kinematics!O31),kinematics!N31,MAX($D$6:$D$186))</f>
        <v>180</v>
      </c>
      <c r="N189" s="16">
        <f ca="1">IF(ISNUMBER(kinematics!O31),kinematics!P31,0)</f>
        <v>0</v>
      </c>
      <c r="O189" s="16">
        <f ca="1">IF(ISNUMBER(kinematics!O31),kinematics!R31,0)</f>
        <v>0</v>
      </c>
      <c r="P189" s="16">
        <f ca="1">IF(ISNUMBER(kinematics!O31),kinematics!S31,0)</f>
        <v>0</v>
      </c>
      <c r="R189" s="9">
        <f t="shared" ca="1" si="14"/>
        <v>0</v>
      </c>
      <c r="S189" s="9">
        <f t="shared" ca="1" si="13"/>
        <v>0</v>
      </c>
    </row>
    <row r="190" spans="1:19" x14ac:dyDescent="0.25">
      <c r="C190" s="9">
        <f ca="1">IF(ISNUMBER(kinematics!O32),kinematics!O32,IF(ISNUMBER(kinematics!$O$30),MIN(kinematics!$O$30:$O$210),180))</f>
        <v>180</v>
      </c>
      <c r="D190" s="16">
        <f ca="1">IF(ISNUMBER(kinematics!O32),kinematics!N32,0)</f>
        <v>0</v>
      </c>
      <c r="E190" s="16">
        <f ca="1">IF(ISNUMBER(kinematics!O32),kinematics!R32,0)</f>
        <v>0</v>
      </c>
      <c r="I190" s="9">
        <f t="shared" ca="1" si="11"/>
        <v>180</v>
      </c>
      <c r="J190" s="16">
        <f ca="1">IF(ISNUMBER(kinematics!O32),kinematics!P32,0)</f>
        <v>0</v>
      </c>
      <c r="K190" s="16">
        <f ca="1">IF(ISNUMBER(kinematics!O32),kinematics!S32,0)</f>
        <v>0</v>
      </c>
      <c r="M190" s="16">
        <f ca="1">IF(ISNUMBER(kinematics!O32),kinematics!N32,MAX($D$6:$D$186))</f>
        <v>180</v>
      </c>
      <c r="N190" s="16">
        <f ca="1">IF(ISNUMBER(kinematics!O32),kinematics!P32,0)</f>
        <v>0</v>
      </c>
      <c r="O190" s="16">
        <f ca="1">IF(ISNUMBER(kinematics!O32),kinematics!R32,0)</f>
        <v>0</v>
      </c>
      <c r="P190" s="16">
        <f ca="1">IF(ISNUMBER(kinematics!O32),kinematics!S32,0)</f>
        <v>0</v>
      </c>
      <c r="R190" s="9">
        <f t="shared" ca="1" si="14"/>
        <v>0</v>
      </c>
      <c r="S190" s="9">
        <f t="shared" ca="1" si="13"/>
        <v>0</v>
      </c>
    </row>
    <row r="191" spans="1:19" x14ac:dyDescent="0.25">
      <c r="C191" s="9">
        <f ca="1">IF(ISNUMBER(kinematics!O33),kinematics!O33,IF(ISNUMBER(kinematics!$O$30),MIN(kinematics!$O$30:$O$210),180))</f>
        <v>180</v>
      </c>
      <c r="D191" s="16">
        <f ca="1">IF(ISNUMBER(kinematics!O33),kinematics!N33,0)</f>
        <v>0</v>
      </c>
      <c r="E191" s="16">
        <f ca="1">IF(ISNUMBER(kinematics!O33),kinematics!R33,0)</f>
        <v>0</v>
      </c>
      <c r="I191" s="9">
        <f t="shared" ca="1" si="11"/>
        <v>180</v>
      </c>
      <c r="J191" s="16">
        <f ca="1">IF(ISNUMBER(kinematics!O33),kinematics!P33,0)</f>
        <v>0</v>
      </c>
      <c r="K191" s="16">
        <f ca="1">IF(ISNUMBER(kinematics!O33),kinematics!S33,0)</f>
        <v>0</v>
      </c>
      <c r="M191" s="16">
        <f ca="1">IF(ISNUMBER(kinematics!O33),kinematics!N33,MAX($D$6:$D$186))</f>
        <v>180</v>
      </c>
      <c r="N191" s="16">
        <f ca="1">IF(ISNUMBER(kinematics!O33),kinematics!P33,0)</f>
        <v>0</v>
      </c>
      <c r="O191" s="16">
        <f ca="1">IF(ISNUMBER(kinematics!O33),kinematics!R33,0)</f>
        <v>0</v>
      </c>
      <c r="P191" s="16">
        <f ca="1">IF(ISNUMBER(kinematics!O33),kinematics!S33,0)</f>
        <v>0</v>
      </c>
      <c r="R191" s="9">
        <f t="shared" ca="1" si="14"/>
        <v>0</v>
      </c>
      <c r="S191" s="9">
        <f t="shared" ca="1" si="13"/>
        <v>0</v>
      </c>
    </row>
    <row r="192" spans="1:19" x14ac:dyDescent="0.25">
      <c r="C192" s="9">
        <f ca="1">IF(ISNUMBER(kinematics!O34),kinematics!O34,IF(ISNUMBER(kinematics!$O$30),MIN(kinematics!$O$30:$O$210),180))</f>
        <v>180</v>
      </c>
      <c r="D192" s="16">
        <f ca="1">IF(ISNUMBER(kinematics!O34),kinematics!N34,0)</f>
        <v>0</v>
      </c>
      <c r="E192" s="16">
        <f ca="1">IF(ISNUMBER(kinematics!O34),kinematics!R34,0)</f>
        <v>0</v>
      </c>
      <c r="I192" s="9">
        <f t="shared" ca="1" si="11"/>
        <v>180</v>
      </c>
      <c r="J192" s="16">
        <f ca="1">IF(ISNUMBER(kinematics!O34),kinematics!P34,0)</f>
        <v>0</v>
      </c>
      <c r="K192" s="16">
        <f ca="1">IF(ISNUMBER(kinematics!O34),kinematics!S34,0)</f>
        <v>0</v>
      </c>
      <c r="M192" s="16">
        <f ca="1">IF(ISNUMBER(kinematics!O34),kinematics!N34,MAX($D$6:$D$186))</f>
        <v>180</v>
      </c>
      <c r="N192" s="16">
        <f ca="1">IF(ISNUMBER(kinematics!O34),kinematics!P34,0)</f>
        <v>0</v>
      </c>
      <c r="O192" s="16">
        <f ca="1">IF(ISNUMBER(kinematics!O34),kinematics!R34,0)</f>
        <v>0</v>
      </c>
      <c r="P192" s="16">
        <f ca="1">IF(ISNUMBER(kinematics!O34),kinematics!S34,0)</f>
        <v>0</v>
      </c>
      <c r="R192" s="9">
        <f t="shared" ca="1" si="14"/>
        <v>0</v>
      </c>
      <c r="S192" s="9">
        <f t="shared" ca="1" si="13"/>
        <v>0</v>
      </c>
    </row>
    <row r="193" spans="3:19" x14ac:dyDescent="0.25">
      <c r="C193" s="9">
        <f ca="1">IF(ISNUMBER(kinematics!O35),kinematics!O35,IF(ISNUMBER(kinematics!$O$30),MIN(kinematics!$O$30:$O$210),180))</f>
        <v>180</v>
      </c>
      <c r="D193" s="16">
        <f ca="1">IF(ISNUMBER(kinematics!O35),kinematics!N35,0)</f>
        <v>0</v>
      </c>
      <c r="E193" s="16">
        <f ca="1">IF(ISNUMBER(kinematics!O35),kinematics!R35,0)</f>
        <v>0</v>
      </c>
      <c r="I193" s="9">
        <f t="shared" ca="1" si="11"/>
        <v>180</v>
      </c>
      <c r="J193" s="16">
        <f ca="1">IF(ISNUMBER(kinematics!O35),kinematics!P35,0)</f>
        <v>0</v>
      </c>
      <c r="K193" s="16">
        <f ca="1">IF(ISNUMBER(kinematics!O35),kinematics!S35,0)</f>
        <v>0</v>
      </c>
      <c r="M193" s="16">
        <f ca="1">IF(ISNUMBER(kinematics!O35),kinematics!N35,MAX($D$6:$D$186))</f>
        <v>180</v>
      </c>
      <c r="N193" s="16">
        <f ca="1">IF(ISNUMBER(kinematics!O35),kinematics!P35,0)</f>
        <v>0</v>
      </c>
      <c r="O193" s="16">
        <f ca="1">IF(ISNUMBER(kinematics!O35),kinematics!R35,0)</f>
        <v>0</v>
      </c>
      <c r="P193" s="16">
        <f ca="1">IF(ISNUMBER(kinematics!O35),kinematics!S35,0)</f>
        <v>0</v>
      </c>
      <c r="R193" s="9">
        <f t="shared" ca="1" si="14"/>
        <v>0</v>
      </c>
      <c r="S193" s="9">
        <f t="shared" ca="1" si="13"/>
        <v>0</v>
      </c>
    </row>
    <row r="194" spans="3:19" x14ac:dyDescent="0.25">
      <c r="C194" s="9">
        <f ca="1">IF(ISNUMBER(kinematics!O36),kinematics!O36,IF(ISNUMBER(kinematics!$O$30),MIN(kinematics!$O$30:$O$210),180))</f>
        <v>180</v>
      </c>
      <c r="D194" s="16">
        <f ca="1">IF(ISNUMBER(kinematics!O36),kinematics!N36,0)</f>
        <v>0</v>
      </c>
      <c r="E194" s="16">
        <f ca="1">IF(ISNUMBER(kinematics!O36),kinematics!R36,0)</f>
        <v>0</v>
      </c>
      <c r="I194" s="9">
        <f t="shared" ca="1" si="11"/>
        <v>180</v>
      </c>
      <c r="J194" s="16">
        <f ca="1">IF(ISNUMBER(kinematics!O36),kinematics!P36,0)</f>
        <v>0</v>
      </c>
      <c r="K194" s="16">
        <f ca="1">IF(ISNUMBER(kinematics!O36),kinematics!S36,0)</f>
        <v>0</v>
      </c>
      <c r="M194" s="16">
        <f ca="1">IF(ISNUMBER(kinematics!O36),kinematics!N36,MAX($D$6:$D$186))</f>
        <v>180</v>
      </c>
      <c r="N194" s="16">
        <f ca="1">IF(ISNUMBER(kinematics!O36),kinematics!P36,0)</f>
        <v>0</v>
      </c>
      <c r="O194" s="16">
        <f ca="1">IF(ISNUMBER(kinematics!O36),kinematics!R36,0)</f>
        <v>0</v>
      </c>
      <c r="P194" s="16">
        <f ca="1">IF(ISNUMBER(kinematics!O36),kinematics!S36,0)</f>
        <v>0</v>
      </c>
      <c r="R194" s="9">
        <f t="shared" ca="1" si="14"/>
        <v>0</v>
      </c>
      <c r="S194" s="9">
        <f t="shared" ca="1" si="13"/>
        <v>0</v>
      </c>
    </row>
    <row r="195" spans="3:19" x14ac:dyDescent="0.25">
      <c r="C195" s="9">
        <f ca="1">IF(ISNUMBER(kinematics!O37),kinematics!O37,IF(ISNUMBER(kinematics!$O$30),MIN(kinematics!$O$30:$O$210),180))</f>
        <v>180</v>
      </c>
      <c r="D195" s="16">
        <f ca="1">IF(ISNUMBER(kinematics!O37),kinematics!N37,0)</f>
        <v>0</v>
      </c>
      <c r="E195" s="16">
        <f ca="1">IF(ISNUMBER(kinematics!O37),kinematics!R37,0)</f>
        <v>0</v>
      </c>
      <c r="I195" s="9">
        <f t="shared" ca="1" si="11"/>
        <v>180</v>
      </c>
      <c r="J195" s="16">
        <f ca="1">IF(ISNUMBER(kinematics!O37),kinematics!P37,0)</f>
        <v>0</v>
      </c>
      <c r="K195" s="16">
        <f ca="1">IF(ISNUMBER(kinematics!O37),kinematics!S37,0)</f>
        <v>0</v>
      </c>
      <c r="M195" s="16">
        <f ca="1">IF(ISNUMBER(kinematics!O37),kinematics!N37,MAX($D$6:$D$186))</f>
        <v>180</v>
      </c>
      <c r="N195" s="16">
        <f ca="1">IF(ISNUMBER(kinematics!O37),kinematics!P37,0)</f>
        <v>0</v>
      </c>
      <c r="O195" s="16">
        <f ca="1">IF(ISNUMBER(kinematics!O37),kinematics!R37,0)</f>
        <v>0</v>
      </c>
      <c r="P195" s="16">
        <f ca="1">IF(ISNUMBER(kinematics!O37),kinematics!S37,0)</f>
        <v>0</v>
      </c>
      <c r="R195" s="9">
        <f t="shared" ca="1" si="14"/>
        <v>0</v>
      </c>
      <c r="S195" s="9">
        <f t="shared" ca="1" si="13"/>
        <v>0</v>
      </c>
    </row>
    <row r="196" spans="3:19" x14ac:dyDescent="0.25">
      <c r="C196" s="9">
        <f ca="1">IF(ISNUMBER(kinematics!O38),kinematics!O38,IF(ISNUMBER(kinematics!$O$30),MIN(kinematics!$O$30:$O$210),180))</f>
        <v>180</v>
      </c>
      <c r="D196" s="16">
        <f ca="1">IF(ISNUMBER(kinematics!O38),kinematics!N38,0)</f>
        <v>0</v>
      </c>
      <c r="E196" s="16">
        <f ca="1">IF(ISNUMBER(kinematics!O38),kinematics!R38,0)</f>
        <v>0</v>
      </c>
      <c r="I196" s="9">
        <f t="shared" ca="1" si="11"/>
        <v>180</v>
      </c>
      <c r="J196" s="16">
        <f ca="1">IF(ISNUMBER(kinematics!O38),kinematics!P38,0)</f>
        <v>0</v>
      </c>
      <c r="K196" s="16">
        <f ca="1">IF(ISNUMBER(kinematics!O38),kinematics!S38,0)</f>
        <v>0</v>
      </c>
      <c r="M196" s="16">
        <f ca="1">IF(ISNUMBER(kinematics!O38),kinematics!N38,MAX($D$6:$D$186))</f>
        <v>180</v>
      </c>
      <c r="N196" s="16">
        <f ca="1">IF(ISNUMBER(kinematics!O38),kinematics!P38,0)</f>
        <v>0</v>
      </c>
      <c r="O196" s="16">
        <f ca="1">IF(ISNUMBER(kinematics!O38),kinematics!R38,0)</f>
        <v>0</v>
      </c>
      <c r="P196" s="16">
        <f ca="1">IF(ISNUMBER(kinematics!O38),kinematics!S38,0)</f>
        <v>0</v>
      </c>
      <c r="R196" s="9">
        <f t="shared" ca="1" si="14"/>
        <v>0</v>
      </c>
      <c r="S196" s="9">
        <f t="shared" ca="1" si="13"/>
        <v>0</v>
      </c>
    </row>
    <row r="197" spans="3:19" x14ac:dyDescent="0.25">
      <c r="C197" s="9">
        <f ca="1">IF(ISNUMBER(kinematics!O39),kinematics!O39,IF(ISNUMBER(kinematics!$O$30),MIN(kinematics!$O$30:$O$210),180))</f>
        <v>180</v>
      </c>
      <c r="D197" s="16">
        <f ca="1">IF(ISNUMBER(kinematics!O39),kinematics!N39,0)</f>
        <v>0</v>
      </c>
      <c r="E197" s="16">
        <f ca="1">IF(ISNUMBER(kinematics!O39),kinematics!R39,0)</f>
        <v>0</v>
      </c>
      <c r="I197" s="9">
        <f t="shared" ca="1" si="11"/>
        <v>180</v>
      </c>
      <c r="J197" s="16">
        <f ca="1">IF(ISNUMBER(kinematics!O39),kinematics!P39,0)</f>
        <v>0</v>
      </c>
      <c r="K197" s="16">
        <f ca="1">IF(ISNUMBER(kinematics!O39),kinematics!S39,0)</f>
        <v>0</v>
      </c>
      <c r="M197" s="16">
        <f ca="1">IF(ISNUMBER(kinematics!O39),kinematics!N39,MAX($D$6:$D$186))</f>
        <v>180</v>
      </c>
      <c r="N197" s="16">
        <f ca="1">IF(ISNUMBER(kinematics!O39),kinematics!P39,0)</f>
        <v>0</v>
      </c>
      <c r="O197" s="16">
        <f ca="1">IF(ISNUMBER(kinematics!O39),kinematics!R39,0)</f>
        <v>0</v>
      </c>
      <c r="P197" s="16">
        <f ca="1">IF(ISNUMBER(kinematics!O39),kinematics!S39,0)</f>
        <v>0</v>
      </c>
      <c r="R197" s="9">
        <f t="shared" ca="1" si="14"/>
        <v>0</v>
      </c>
      <c r="S197" s="9">
        <f t="shared" ca="1" si="13"/>
        <v>0</v>
      </c>
    </row>
    <row r="198" spans="3:19" x14ac:dyDescent="0.25">
      <c r="C198" s="9">
        <f ca="1">IF(ISNUMBER(kinematics!O40),kinematics!O40,IF(ISNUMBER(kinematics!$O$30),MIN(kinematics!$O$30:$O$210),180))</f>
        <v>180</v>
      </c>
      <c r="D198" s="16">
        <f ca="1">IF(ISNUMBER(kinematics!O40),kinematics!N40,0)</f>
        <v>0</v>
      </c>
      <c r="E198" s="16">
        <f ca="1">IF(ISNUMBER(kinematics!O40),kinematics!R40,0)</f>
        <v>0</v>
      </c>
      <c r="I198" s="9">
        <f t="shared" ca="1" si="11"/>
        <v>180</v>
      </c>
      <c r="J198" s="16">
        <f ca="1">IF(ISNUMBER(kinematics!O40),kinematics!P40,0)</f>
        <v>0</v>
      </c>
      <c r="K198" s="16">
        <f ca="1">IF(ISNUMBER(kinematics!O40),kinematics!S40,0)</f>
        <v>0</v>
      </c>
      <c r="M198" s="16">
        <f ca="1">IF(ISNUMBER(kinematics!O40),kinematics!N40,MAX($D$6:$D$186))</f>
        <v>180</v>
      </c>
      <c r="N198" s="16">
        <f ca="1">IF(ISNUMBER(kinematics!O40),kinematics!P40,0)</f>
        <v>0</v>
      </c>
      <c r="O198" s="16">
        <f ca="1">IF(ISNUMBER(kinematics!O40),kinematics!R40,0)</f>
        <v>0</v>
      </c>
      <c r="P198" s="16">
        <f ca="1">IF(ISNUMBER(kinematics!O40),kinematics!S40,0)</f>
        <v>0</v>
      </c>
      <c r="R198" s="9">
        <f t="shared" ca="1" si="14"/>
        <v>0</v>
      </c>
      <c r="S198" s="9">
        <f t="shared" ref="S198:S229" ca="1" si="15">P198</f>
        <v>0</v>
      </c>
    </row>
    <row r="199" spans="3:19" x14ac:dyDescent="0.25">
      <c r="C199" s="9">
        <f ca="1">IF(ISNUMBER(kinematics!O41),kinematics!O41,IF(ISNUMBER(kinematics!$O$30),MIN(kinematics!$O$30:$O$210),180))</f>
        <v>180</v>
      </c>
      <c r="D199" s="16">
        <f ca="1">IF(ISNUMBER(kinematics!O41),kinematics!N41,0)</f>
        <v>0</v>
      </c>
      <c r="E199" s="16">
        <f ca="1">IF(ISNUMBER(kinematics!O41),kinematics!R41,0)</f>
        <v>0</v>
      </c>
      <c r="I199" s="9">
        <f t="shared" ca="1" si="11"/>
        <v>180</v>
      </c>
      <c r="J199" s="16">
        <f ca="1">IF(ISNUMBER(kinematics!O41),kinematics!P41,0)</f>
        <v>0</v>
      </c>
      <c r="K199" s="16">
        <f ca="1">IF(ISNUMBER(kinematics!O41),kinematics!S41,0)</f>
        <v>0</v>
      </c>
      <c r="M199" s="16">
        <f ca="1">IF(ISNUMBER(kinematics!O41),kinematics!N41,MAX($D$6:$D$186))</f>
        <v>180</v>
      </c>
      <c r="N199" s="16">
        <f ca="1">IF(ISNUMBER(kinematics!O41),kinematics!P41,0)</f>
        <v>0</v>
      </c>
      <c r="O199" s="16">
        <f ca="1">IF(ISNUMBER(kinematics!O41),kinematics!R41,0)</f>
        <v>0</v>
      </c>
      <c r="P199" s="16">
        <f ca="1">IF(ISNUMBER(kinematics!O41),kinematics!S41,0)</f>
        <v>0</v>
      </c>
      <c r="R199" s="9">
        <f t="shared" ref="R199:R230" ca="1" si="16">O199</f>
        <v>0</v>
      </c>
      <c r="S199" s="9">
        <f t="shared" ca="1" si="15"/>
        <v>0</v>
      </c>
    </row>
    <row r="200" spans="3:19" x14ac:dyDescent="0.25">
      <c r="C200" s="9">
        <f ca="1">IF(ISNUMBER(kinematics!O42),kinematics!O42,IF(ISNUMBER(kinematics!$O$30),MIN(kinematics!$O$30:$O$210),180))</f>
        <v>180</v>
      </c>
      <c r="D200" s="16">
        <f ca="1">IF(ISNUMBER(kinematics!O42),kinematics!N42,0)</f>
        <v>0</v>
      </c>
      <c r="E200" s="16">
        <f ca="1">IF(ISNUMBER(kinematics!O42),kinematics!R42,0)</f>
        <v>0</v>
      </c>
      <c r="I200" s="9">
        <f t="shared" ref="I200:I263" ca="1" si="17">C200</f>
        <v>180</v>
      </c>
      <c r="J200" s="16">
        <f ca="1">IF(ISNUMBER(kinematics!O42),kinematics!P42,0)</f>
        <v>0</v>
      </c>
      <c r="K200" s="16">
        <f ca="1">IF(ISNUMBER(kinematics!O42),kinematics!S42,0)</f>
        <v>0</v>
      </c>
      <c r="M200" s="16">
        <f ca="1">IF(ISNUMBER(kinematics!O42),kinematics!N42,MAX($D$6:$D$186))</f>
        <v>180</v>
      </c>
      <c r="N200" s="16">
        <f ca="1">IF(ISNUMBER(kinematics!O42),kinematics!P42,0)</f>
        <v>0</v>
      </c>
      <c r="O200" s="16">
        <f ca="1">IF(ISNUMBER(kinematics!O42),kinematics!R42,0)</f>
        <v>0</v>
      </c>
      <c r="P200" s="16">
        <f ca="1">IF(ISNUMBER(kinematics!O42),kinematics!S42,0)</f>
        <v>0</v>
      </c>
      <c r="R200" s="9">
        <f t="shared" ca="1" si="16"/>
        <v>0</v>
      </c>
      <c r="S200" s="9">
        <f t="shared" ca="1" si="15"/>
        <v>0</v>
      </c>
    </row>
    <row r="201" spans="3:19" x14ac:dyDescent="0.25">
      <c r="C201" s="9">
        <f ca="1">IF(ISNUMBER(kinematics!O43),kinematics!O43,IF(ISNUMBER(kinematics!$O$30),MIN(kinematics!$O$30:$O$210),180))</f>
        <v>180</v>
      </c>
      <c r="D201" s="16">
        <f ca="1">IF(ISNUMBER(kinematics!O43),kinematics!N43,0)</f>
        <v>0</v>
      </c>
      <c r="E201" s="16">
        <f ca="1">IF(ISNUMBER(kinematics!O43),kinematics!R43,0)</f>
        <v>0</v>
      </c>
      <c r="I201" s="9">
        <f t="shared" ca="1" si="17"/>
        <v>180</v>
      </c>
      <c r="J201" s="16">
        <f ca="1">IF(ISNUMBER(kinematics!O43),kinematics!P43,0)</f>
        <v>0</v>
      </c>
      <c r="K201" s="16">
        <f ca="1">IF(ISNUMBER(kinematics!O43),kinematics!S43,0)</f>
        <v>0</v>
      </c>
      <c r="M201" s="16">
        <f ca="1">IF(ISNUMBER(kinematics!O43),kinematics!N43,MAX($D$6:$D$186))</f>
        <v>180</v>
      </c>
      <c r="N201" s="16">
        <f ca="1">IF(ISNUMBER(kinematics!O43),kinematics!P43,0)</f>
        <v>0</v>
      </c>
      <c r="O201" s="16">
        <f ca="1">IF(ISNUMBER(kinematics!O43),kinematics!R43,0)</f>
        <v>0</v>
      </c>
      <c r="P201" s="16">
        <f ca="1">IF(ISNUMBER(kinematics!O43),kinematics!S43,0)</f>
        <v>0</v>
      </c>
      <c r="R201" s="9">
        <f t="shared" ca="1" si="16"/>
        <v>0</v>
      </c>
      <c r="S201" s="9">
        <f t="shared" ca="1" si="15"/>
        <v>0</v>
      </c>
    </row>
    <row r="202" spans="3:19" x14ac:dyDescent="0.25">
      <c r="C202" s="9">
        <f ca="1">IF(ISNUMBER(kinematics!O44),kinematics!O44,IF(ISNUMBER(kinematics!$O$30),MIN(kinematics!$O$30:$O$210),180))</f>
        <v>180</v>
      </c>
      <c r="D202" s="16">
        <f ca="1">IF(ISNUMBER(kinematics!O44),kinematics!N44,0)</f>
        <v>0</v>
      </c>
      <c r="E202" s="16">
        <f ca="1">IF(ISNUMBER(kinematics!O44),kinematics!R44,0)</f>
        <v>0</v>
      </c>
      <c r="I202" s="9">
        <f t="shared" ca="1" si="17"/>
        <v>180</v>
      </c>
      <c r="J202" s="16">
        <f ca="1">IF(ISNUMBER(kinematics!O44),kinematics!P44,0)</f>
        <v>0</v>
      </c>
      <c r="K202" s="16">
        <f ca="1">IF(ISNUMBER(kinematics!O44),kinematics!S44,0)</f>
        <v>0</v>
      </c>
      <c r="M202" s="16">
        <f ca="1">IF(ISNUMBER(kinematics!O44),kinematics!N44,MAX($D$6:$D$186))</f>
        <v>180</v>
      </c>
      <c r="N202" s="16">
        <f ca="1">IF(ISNUMBER(kinematics!O44),kinematics!P44,0)</f>
        <v>0</v>
      </c>
      <c r="O202" s="16">
        <f ca="1">IF(ISNUMBER(kinematics!O44),kinematics!R44,0)</f>
        <v>0</v>
      </c>
      <c r="P202" s="16">
        <f ca="1">IF(ISNUMBER(kinematics!O44),kinematics!S44,0)</f>
        <v>0</v>
      </c>
      <c r="R202" s="9">
        <f t="shared" ca="1" si="16"/>
        <v>0</v>
      </c>
      <c r="S202" s="9">
        <f t="shared" ca="1" si="15"/>
        <v>0</v>
      </c>
    </row>
    <row r="203" spans="3:19" x14ac:dyDescent="0.25">
      <c r="C203" s="9">
        <f ca="1">IF(ISNUMBER(kinematics!O45),kinematics!O45,IF(ISNUMBER(kinematics!$O$30),MIN(kinematics!$O$30:$O$210),180))</f>
        <v>180</v>
      </c>
      <c r="D203" s="16">
        <f ca="1">IF(ISNUMBER(kinematics!O45),kinematics!N45,0)</f>
        <v>0</v>
      </c>
      <c r="E203" s="16">
        <f ca="1">IF(ISNUMBER(kinematics!O45),kinematics!R45,0)</f>
        <v>0</v>
      </c>
      <c r="I203" s="9">
        <f t="shared" ca="1" si="17"/>
        <v>180</v>
      </c>
      <c r="J203" s="16">
        <f ca="1">IF(ISNUMBER(kinematics!O45),kinematics!P45,0)</f>
        <v>0</v>
      </c>
      <c r="K203" s="16">
        <f ca="1">IF(ISNUMBER(kinematics!O45),kinematics!S45,0)</f>
        <v>0</v>
      </c>
      <c r="M203" s="16">
        <f ca="1">IF(ISNUMBER(kinematics!O45),kinematics!N45,MAX($D$6:$D$186))</f>
        <v>180</v>
      </c>
      <c r="N203" s="16">
        <f ca="1">IF(ISNUMBER(kinematics!O45),kinematics!P45,0)</f>
        <v>0</v>
      </c>
      <c r="O203" s="16">
        <f ca="1">IF(ISNUMBER(kinematics!O45),kinematics!R45,0)</f>
        <v>0</v>
      </c>
      <c r="P203" s="16">
        <f ca="1">IF(ISNUMBER(kinematics!O45),kinematics!S45,0)</f>
        <v>0</v>
      </c>
      <c r="R203" s="9">
        <f t="shared" ca="1" si="16"/>
        <v>0</v>
      </c>
      <c r="S203" s="9">
        <f t="shared" ca="1" si="15"/>
        <v>0</v>
      </c>
    </row>
    <row r="204" spans="3:19" x14ac:dyDescent="0.25">
      <c r="C204" s="9">
        <f ca="1">IF(ISNUMBER(kinematics!O46),kinematics!O46,IF(ISNUMBER(kinematics!$O$30),MIN(kinematics!$O$30:$O$210),180))</f>
        <v>180</v>
      </c>
      <c r="D204" s="16">
        <f ca="1">IF(ISNUMBER(kinematics!O46),kinematics!N46,0)</f>
        <v>0</v>
      </c>
      <c r="E204" s="16">
        <f ca="1">IF(ISNUMBER(kinematics!O46),kinematics!R46,0)</f>
        <v>0</v>
      </c>
      <c r="I204" s="9">
        <f t="shared" ca="1" si="17"/>
        <v>180</v>
      </c>
      <c r="J204" s="16">
        <f ca="1">IF(ISNUMBER(kinematics!O46),kinematics!P46,0)</f>
        <v>0</v>
      </c>
      <c r="K204" s="16">
        <f ca="1">IF(ISNUMBER(kinematics!O46),kinematics!S46,0)</f>
        <v>0</v>
      </c>
      <c r="M204" s="16">
        <f ca="1">IF(ISNUMBER(kinematics!O46),kinematics!N46,MAX($D$6:$D$186))</f>
        <v>180</v>
      </c>
      <c r="N204" s="16">
        <f ca="1">IF(ISNUMBER(kinematics!O46),kinematics!P46,0)</f>
        <v>0</v>
      </c>
      <c r="O204" s="16">
        <f ca="1">IF(ISNUMBER(kinematics!O46),kinematics!R46,0)</f>
        <v>0</v>
      </c>
      <c r="P204" s="16">
        <f ca="1">IF(ISNUMBER(kinematics!O46),kinematics!S46,0)</f>
        <v>0</v>
      </c>
      <c r="R204" s="9">
        <f t="shared" ca="1" si="16"/>
        <v>0</v>
      </c>
      <c r="S204" s="9">
        <f t="shared" ca="1" si="15"/>
        <v>0</v>
      </c>
    </row>
    <row r="205" spans="3:19" x14ac:dyDescent="0.25">
      <c r="C205" s="9">
        <f ca="1">IF(ISNUMBER(kinematics!O47),kinematics!O47,IF(ISNUMBER(kinematics!$O$30),MIN(kinematics!$O$30:$O$210),180))</f>
        <v>180</v>
      </c>
      <c r="D205" s="16">
        <f ca="1">IF(ISNUMBER(kinematics!O47),kinematics!N47,0)</f>
        <v>0</v>
      </c>
      <c r="E205" s="16">
        <f ca="1">IF(ISNUMBER(kinematics!O47),kinematics!R47,0)</f>
        <v>0</v>
      </c>
      <c r="I205" s="9">
        <f t="shared" ca="1" si="17"/>
        <v>180</v>
      </c>
      <c r="J205" s="16">
        <f ca="1">IF(ISNUMBER(kinematics!O47),kinematics!P47,0)</f>
        <v>0</v>
      </c>
      <c r="K205" s="16">
        <f ca="1">IF(ISNUMBER(kinematics!O47),kinematics!S47,0)</f>
        <v>0</v>
      </c>
      <c r="M205" s="16">
        <f ca="1">IF(ISNUMBER(kinematics!O47),kinematics!N47,MAX($D$6:$D$186))</f>
        <v>180</v>
      </c>
      <c r="N205" s="16">
        <f ca="1">IF(ISNUMBER(kinematics!O47),kinematics!P47,0)</f>
        <v>0</v>
      </c>
      <c r="O205" s="16">
        <f ca="1">IF(ISNUMBER(kinematics!O47),kinematics!R47,0)</f>
        <v>0</v>
      </c>
      <c r="P205" s="16">
        <f ca="1">IF(ISNUMBER(kinematics!O47),kinematics!S47,0)</f>
        <v>0</v>
      </c>
      <c r="R205" s="9">
        <f t="shared" ca="1" si="16"/>
        <v>0</v>
      </c>
      <c r="S205" s="9">
        <f t="shared" ca="1" si="15"/>
        <v>0</v>
      </c>
    </row>
    <row r="206" spans="3:19" x14ac:dyDescent="0.25">
      <c r="C206" s="9">
        <f ca="1">IF(ISNUMBER(kinematics!O48),kinematics!O48,IF(ISNUMBER(kinematics!$O$30),MIN(kinematics!$O$30:$O$210),180))</f>
        <v>180</v>
      </c>
      <c r="D206" s="16">
        <f ca="1">IF(ISNUMBER(kinematics!O48),kinematics!N48,0)</f>
        <v>0</v>
      </c>
      <c r="E206" s="16">
        <f ca="1">IF(ISNUMBER(kinematics!O48),kinematics!R48,0)</f>
        <v>0</v>
      </c>
      <c r="I206" s="9">
        <f t="shared" ca="1" si="17"/>
        <v>180</v>
      </c>
      <c r="J206" s="16">
        <f ca="1">IF(ISNUMBER(kinematics!O48),kinematics!P48,0)</f>
        <v>0</v>
      </c>
      <c r="K206" s="16">
        <f ca="1">IF(ISNUMBER(kinematics!O48),kinematics!S48,0)</f>
        <v>0</v>
      </c>
      <c r="M206" s="16">
        <f ca="1">IF(ISNUMBER(kinematics!O48),kinematics!N48,MAX($D$6:$D$186))</f>
        <v>180</v>
      </c>
      <c r="N206" s="16">
        <f ca="1">IF(ISNUMBER(kinematics!O48),kinematics!P48,0)</f>
        <v>0</v>
      </c>
      <c r="O206" s="16">
        <f ca="1">IF(ISNUMBER(kinematics!O48),kinematics!R48,0)</f>
        <v>0</v>
      </c>
      <c r="P206" s="16">
        <f ca="1">IF(ISNUMBER(kinematics!O48),kinematics!S48,0)</f>
        <v>0</v>
      </c>
      <c r="R206" s="9">
        <f t="shared" ca="1" si="16"/>
        <v>0</v>
      </c>
      <c r="S206" s="9">
        <f t="shared" ca="1" si="15"/>
        <v>0</v>
      </c>
    </row>
    <row r="207" spans="3:19" x14ac:dyDescent="0.25">
      <c r="C207" s="9">
        <f ca="1">IF(ISNUMBER(kinematics!O49),kinematics!O49,IF(ISNUMBER(kinematics!$O$30),MIN(kinematics!$O$30:$O$210),180))</f>
        <v>180</v>
      </c>
      <c r="D207" s="16">
        <f ca="1">IF(ISNUMBER(kinematics!O49),kinematics!N49,0)</f>
        <v>0</v>
      </c>
      <c r="E207" s="16">
        <f ca="1">IF(ISNUMBER(kinematics!O49),kinematics!R49,0)</f>
        <v>0</v>
      </c>
      <c r="I207" s="9">
        <f t="shared" ca="1" si="17"/>
        <v>180</v>
      </c>
      <c r="J207" s="16">
        <f ca="1">IF(ISNUMBER(kinematics!O49),kinematics!P49,0)</f>
        <v>0</v>
      </c>
      <c r="K207" s="16">
        <f ca="1">IF(ISNUMBER(kinematics!O49),kinematics!S49,0)</f>
        <v>0</v>
      </c>
      <c r="M207" s="16">
        <f ca="1">IF(ISNUMBER(kinematics!O49),kinematics!N49,MAX($D$6:$D$186))</f>
        <v>180</v>
      </c>
      <c r="N207" s="16">
        <f ca="1">IF(ISNUMBER(kinematics!O49),kinematics!P49,0)</f>
        <v>0</v>
      </c>
      <c r="O207" s="16">
        <f ca="1">IF(ISNUMBER(kinematics!O49),kinematics!R49,0)</f>
        <v>0</v>
      </c>
      <c r="P207" s="16">
        <f ca="1">IF(ISNUMBER(kinematics!O49),kinematics!S49,0)</f>
        <v>0</v>
      </c>
      <c r="R207" s="9">
        <f t="shared" ca="1" si="16"/>
        <v>0</v>
      </c>
      <c r="S207" s="9">
        <f t="shared" ca="1" si="15"/>
        <v>0</v>
      </c>
    </row>
    <row r="208" spans="3:19" x14ac:dyDescent="0.25">
      <c r="C208" s="9">
        <f ca="1">IF(ISNUMBER(kinematics!O50),kinematics!O50,IF(ISNUMBER(kinematics!$O$30),MIN(kinematics!$O$30:$O$210),180))</f>
        <v>180</v>
      </c>
      <c r="D208" s="16">
        <f ca="1">IF(ISNUMBER(kinematics!O50),kinematics!N50,0)</f>
        <v>0</v>
      </c>
      <c r="E208" s="16">
        <f ca="1">IF(ISNUMBER(kinematics!O50),kinematics!R50,0)</f>
        <v>0</v>
      </c>
      <c r="I208" s="9">
        <f t="shared" ca="1" si="17"/>
        <v>180</v>
      </c>
      <c r="J208" s="16">
        <f ca="1">IF(ISNUMBER(kinematics!O50),kinematics!P50,0)</f>
        <v>0</v>
      </c>
      <c r="K208" s="16">
        <f ca="1">IF(ISNUMBER(kinematics!O50),kinematics!S50,0)</f>
        <v>0</v>
      </c>
      <c r="M208" s="16">
        <f ca="1">IF(ISNUMBER(kinematics!O50),kinematics!N50,MAX($D$6:$D$186))</f>
        <v>180</v>
      </c>
      <c r="N208" s="16">
        <f ca="1">IF(ISNUMBER(kinematics!O50),kinematics!P50,0)</f>
        <v>0</v>
      </c>
      <c r="O208" s="16">
        <f ca="1">IF(ISNUMBER(kinematics!O50),kinematics!R50,0)</f>
        <v>0</v>
      </c>
      <c r="P208" s="16">
        <f ca="1">IF(ISNUMBER(kinematics!O50),kinematics!S50,0)</f>
        <v>0</v>
      </c>
      <c r="R208" s="9">
        <f t="shared" ca="1" si="16"/>
        <v>0</v>
      </c>
      <c r="S208" s="9">
        <f t="shared" ca="1" si="15"/>
        <v>0</v>
      </c>
    </row>
    <row r="209" spans="3:19" x14ac:dyDescent="0.25">
      <c r="C209" s="9">
        <f ca="1">IF(ISNUMBER(kinematics!O51),kinematics!O51,IF(ISNUMBER(kinematics!$O$30),MIN(kinematics!$O$30:$O$210),180))</f>
        <v>180</v>
      </c>
      <c r="D209" s="16">
        <f ca="1">IF(ISNUMBER(kinematics!O51),kinematics!N51,0)</f>
        <v>0</v>
      </c>
      <c r="E209" s="16">
        <f ca="1">IF(ISNUMBER(kinematics!O51),kinematics!R51,0)</f>
        <v>0</v>
      </c>
      <c r="I209" s="9">
        <f t="shared" ca="1" si="17"/>
        <v>180</v>
      </c>
      <c r="J209" s="16">
        <f ca="1">IF(ISNUMBER(kinematics!O51),kinematics!P51,0)</f>
        <v>0</v>
      </c>
      <c r="K209" s="16">
        <f ca="1">IF(ISNUMBER(kinematics!O51),kinematics!S51,0)</f>
        <v>0</v>
      </c>
      <c r="M209" s="16">
        <f ca="1">IF(ISNUMBER(kinematics!O51),kinematics!N51,MAX($D$6:$D$186))</f>
        <v>180</v>
      </c>
      <c r="N209" s="16">
        <f ca="1">IF(ISNUMBER(kinematics!O51),kinematics!P51,0)</f>
        <v>0</v>
      </c>
      <c r="O209" s="16">
        <f ca="1">IF(ISNUMBER(kinematics!O51),kinematics!R51,0)</f>
        <v>0</v>
      </c>
      <c r="P209" s="16">
        <f ca="1">IF(ISNUMBER(kinematics!O51),kinematics!S51,0)</f>
        <v>0</v>
      </c>
      <c r="R209" s="9">
        <f t="shared" ca="1" si="16"/>
        <v>0</v>
      </c>
      <c r="S209" s="9">
        <f t="shared" ca="1" si="15"/>
        <v>0</v>
      </c>
    </row>
    <row r="210" spans="3:19" x14ac:dyDescent="0.25">
      <c r="C210" s="9">
        <f ca="1">IF(ISNUMBER(kinematics!O52),kinematics!O52,IF(ISNUMBER(kinematics!$O$30),MIN(kinematics!$O$30:$O$210),180))</f>
        <v>180</v>
      </c>
      <c r="D210" s="16">
        <f ca="1">IF(ISNUMBER(kinematics!O52),kinematics!N52,0)</f>
        <v>0</v>
      </c>
      <c r="E210" s="16">
        <f ca="1">IF(ISNUMBER(kinematics!O52),kinematics!R52,0)</f>
        <v>0</v>
      </c>
      <c r="I210" s="9">
        <f t="shared" ca="1" si="17"/>
        <v>180</v>
      </c>
      <c r="J210" s="16">
        <f ca="1">IF(ISNUMBER(kinematics!O52),kinematics!P52,0)</f>
        <v>0</v>
      </c>
      <c r="K210" s="16">
        <f ca="1">IF(ISNUMBER(kinematics!O52),kinematics!S52,0)</f>
        <v>0</v>
      </c>
      <c r="M210" s="16">
        <f ca="1">IF(ISNUMBER(kinematics!O52),kinematics!N52,MAX($D$6:$D$186))</f>
        <v>180</v>
      </c>
      <c r="N210" s="16">
        <f ca="1">IF(ISNUMBER(kinematics!O52),kinematics!P52,0)</f>
        <v>0</v>
      </c>
      <c r="O210" s="16">
        <f ca="1">IF(ISNUMBER(kinematics!O52),kinematics!R52,0)</f>
        <v>0</v>
      </c>
      <c r="P210" s="16">
        <f ca="1">IF(ISNUMBER(kinematics!O52),kinematics!S52,0)</f>
        <v>0</v>
      </c>
      <c r="R210" s="9">
        <f t="shared" ca="1" si="16"/>
        <v>0</v>
      </c>
      <c r="S210" s="9">
        <f t="shared" ca="1" si="15"/>
        <v>0</v>
      </c>
    </row>
    <row r="211" spans="3:19" x14ac:dyDescent="0.25">
      <c r="C211" s="9">
        <f ca="1">IF(ISNUMBER(kinematics!O53),kinematics!O53,IF(ISNUMBER(kinematics!$O$30),MIN(kinematics!$O$30:$O$210),180))</f>
        <v>180</v>
      </c>
      <c r="D211" s="16">
        <f ca="1">IF(ISNUMBER(kinematics!O53),kinematics!N53,0)</f>
        <v>0</v>
      </c>
      <c r="E211" s="16">
        <f ca="1">IF(ISNUMBER(kinematics!O53),kinematics!R53,0)</f>
        <v>0</v>
      </c>
      <c r="I211" s="9">
        <f t="shared" ca="1" si="17"/>
        <v>180</v>
      </c>
      <c r="J211" s="16">
        <f ca="1">IF(ISNUMBER(kinematics!O53),kinematics!P53,0)</f>
        <v>0</v>
      </c>
      <c r="K211" s="16">
        <f ca="1">IF(ISNUMBER(kinematics!O53),kinematics!S53,0)</f>
        <v>0</v>
      </c>
      <c r="M211" s="16">
        <f ca="1">IF(ISNUMBER(kinematics!O53),kinematics!N53,MAX($D$6:$D$186))</f>
        <v>180</v>
      </c>
      <c r="N211" s="16">
        <f ca="1">IF(ISNUMBER(kinematics!O53),kinematics!P53,0)</f>
        <v>0</v>
      </c>
      <c r="O211" s="16">
        <f ca="1">IF(ISNUMBER(kinematics!O53),kinematics!R53,0)</f>
        <v>0</v>
      </c>
      <c r="P211" s="16">
        <f ca="1">IF(ISNUMBER(kinematics!O53),kinematics!S53,0)</f>
        <v>0</v>
      </c>
      <c r="R211" s="9">
        <f t="shared" ca="1" si="16"/>
        <v>0</v>
      </c>
      <c r="S211" s="9">
        <f t="shared" ca="1" si="15"/>
        <v>0</v>
      </c>
    </row>
    <row r="212" spans="3:19" x14ac:dyDescent="0.25">
      <c r="C212" s="9">
        <f ca="1">IF(ISNUMBER(kinematics!O54),kinematics!O54,IF(ISNUMBER(kinematics!$O$30),MIN(kinematics!$O$30:$O$210),180))</f>
        <v>180</v>
      </c>
      <c r="D212" s="16">
        <f ca="1">IF(ISNUMBER(kinematics!O54),kinematics!N54,0)</f>
        <v>0</v>
      </c>
      <c r="E212" s="16">
        <f ca="1">IF(ISNUMBER(kinematics!O54),kinematics!R54,0)</f>
        <v>0</v>
      </c>
      <c r="I212" s="9">
        <f t="shared" ca="1" si="17"/>
        <v>180</v>
      </c>
      <c r="J212" s="16">
        <f ca="1">IF(ISNUMBER(kinematics!O54),kinematics!P54,0)</f>
        <v>0</v>
      </c>
      <c r="K212" s="16">
        <f ca="1">IF(ISNUMBER(kinematics!O54),kinematics!S54,0)</f>
        <v>0</v>
      </c>
      <c r="M212" s="16">
        <f ca="1">IF(ISNUMBER(kinematics!O54),kinematics!N54,MAX($D$6:$D$186))</f>
        <v>180</v>
      </c>
      <c r="N212" s="16">
        <f ca="1">IF(ISNUMBER(kinematics!O54),kinematics!P54,0)</f>
        <v>0</v>
      </c>
      <c r="O212" s="16">
        <f ca="1">IF(ISNUMBER(kinematics!O54),kinematics!R54,0)</f>
        <v>0</v>
      </c>
      <c r="P212" s="16">
        <f ca="1">IF(ISNUMBER(kinematics!O54),kinematics!S54,0)</f>
        <v>0</v>
      </c>
      <c r="R212" s="9">
        <f t="shared" ca="1" si="16"/>
        <v>0</v>
      </c>
      <c r="S212" s="9">
        <f t="shared" ca="1" si="15"/>
        <v>0</v>
      </c>
    </row>
    <row r="213" spans="3:19" x14ac:dyDescent="0.25">
      <c r="C213" s="9">
        <f ca="1">IF(ISNUMBER(kinematics!O55),kinematics!O55,IF(ISNUMBER(kinematics!$O$30),MIN(kinematics!$O$30:$O$210),180))</f>
        <v>180</v>
      </c>
      <c r="D213" s="16">
        <f ca="1">IF(ISNUMBER(kinematics!O55),kinematics!N55,0)</f>
        <v>0</v>
      </c>
      <c r="E213" s="16">
        <f ca="1">IF(ISNUMBER(kinematics!O55),kinematics!R55,0)</f>
        <v>0</v>
      </c>
      <c r="I213" s="9">
        <f t="shared" ca="1" si="17"/>
        <v>180</v>
      </c>
      <c r="J213" s="16">
        <f ca="1">IF(ISNUMBER(kinematics!O55),kinematics!P55,0)</f>
        <v>0</v>
      </c>
      <c r="K213" s="16">
        <f ca="1">IF(ISNUMBER(kinematics!O55),kinematics!S55,0)</f>
        <v>0</v>
      </c>
      <c r="M213" s="16">
        <f ca="1">IF(ISNUMBER(kinematics!O55),kinematics!N55,MAX($D$6:$D$186))</f>
        <v>180</v>
      </c>
      <c r="N213" s="16">
        <f ca="1">IF(ISNUMBER(kinematics!O55),kinematics!P55,0)</f>
        <v>0</v>
      </c>
      <c r="O213" s="16">
        <f ca="1">IF(ISNUMBER(kinematics!O55),kinematics!R55,0)</f>
        <v>0</v>
      </c>
      <c r="P213" s="16">
        <f ca="1">IF(ISNUMBER(kinematics!O55),kinematics!S55,0)</f>
        <v>0</v>
      </c>
      <c r="R213" s="9">
        <f t="shared" ca="1" si="16"/>
        <v>0</v>
      </c>
      <c r="S213" s="9">
        <f t="shared" ca="1" si="15"/>
        <v>0</v>
      </c>
    </row>
    <row r="214" spans="3:19" x14ac:dyDescent="0.25">
      <c r="C214" s="9">
        <f ca="1">IF(ISNUMBER(kinematics!O56),kinematics!O56,IF(ISNUMBER(kinematics!$O$30),MIN(kinematics!$O$30:$O$210),180))</f>
        <v>180</v>
      </c>
      <c r="D214" s="16">
        <f ca="1">IF(ISNUMBER(kinematics!O56),kinematics!N56,0)</f>
        <v>0</v>
      </c>
      <c r="E214" s="16">
        <f ca="1">IF(ISNUMBER(kinematics!O56),kinematics!R56,0)</f>
        <v>0</v>
      </c>
      <c r="I214" s="9">
        <f t="shared" ca="1" si="17"/>
        <v>180</v>
      </c>
      <c r="J214" s="16">
        <f ca="1">IF(ISNUMBER(kinematics!O56),kinematics!P56,0)</f>
        <v>0</v>
      </c>
      <c r="K214" s="16">
        <f ca="1">IF(ISNUMBER(kinematics!O56),kinematics!S56,0)</f>
        <v>0</v>
      </c>
      <c r="M214" s="16">
        <f ca="1">IF(ISNUMBER(kinematics!O56),kinematics!N56,MAX($D$6:$D$186))</f>
        <v>180</v>
      </c>
      <c r="N214" s="16">
        <f ca="1">IF(ISNUMBER(kinematics!O56),kinematics!P56,0)</f>
        <v>0</v>
      </c>
      <c r="O214" s="16">
        <f ca="1">IF(ISNUMBER(kinematics!O56),kinematics!R56,0)</f>
        <v>0</v>
      </c>
      <c r="P214" s="16">
        <f ca="1">IF(ISNUMBER(kinematics!O56),kinematics!S56,0)</f>
        <v>0</v>
      </c>
      <c r="R214" s="9">
        <f t="shared" ca="1" si="16"/>
        <v>0</v>
      </c>
      <c r="S214" s="9">
        <f t="shared" ca="1" si="15"/>
        <v>0</v>
      </c>
    </row>
    <row r="215" spans="3:19" x14ac:dyDescent="0.25">
      <c r="C215" s="9">
        <f ca="1">IF(ISNUMBER(kinematics!O57),kinematics!O57,IF(ISNUMBER(kinematics!$O$30),MIN(kinematics!$O$30:$O$210),180))</f>
        <v>180</v>
      </c>
      <c r="D215" s="16">
        <f ca="1">IF(ISNUMBER(kinematics!O57),kinematics!N57,0)</f>
        <v>0</v>
      </c>
      <c r="E215" s="16">
        <f ca="1">IF(ISNUMBER(kinematics!O57),kinematics!R57,0)</f>
        <v>0</v>
      </c>
      <c r="I215" s="9">
        <f t="shared" ca="1" si="17"/>
        <v>180</v>
      </c>
      <c r="J215" s="16">
        <f ca="1">IF(ISNUMBER(kinematics!O57),kinematics!P57,0)</f>
        <v>0</v>
      </c>
      <c r="K215" s="16">
        <f ca="1">IF(ISNUMBER(kinematics!O57),kinematics!S57,0)</f>
        <v>0</v>
      </c>
      <c r="M215" s="16">
        <f ca="1">IF(ISNUMBER(kinematics!O57),kinematics!N57,MAX($D$6:$D$186))</f>
        <v>180</v>
      </c>
      <c r="N215" s="16">
        <f ca="1">IF(ISNUMBER(kinematics!O57),kinematics!P57,0)</f>
        <v>0</v>
      </c>
      <c r="O215" s="16">
        <f ca="1">IF(ISNUMBER(kinematics!O57),kinematics!R57,0)</f>
        <v>0</v>
      </c>
      <c r="P215" s="16">
        <f ca="1">IF(ISNUMBER(kinematics!O57),kinematics!S57,0)</f>
        <v>0</v>
      </c>
      <c r="R215" s="9">
        <f t="shared" ca="1" si="16"/>
        <v>0</v>
      </c>
      <c r="S215" s="9">
        <f t="shared" ca="1" si="15"/>
        <v>0</v>
      </c>
    </row>
    <row r="216" spans="3:19" x14ac:dyDescent="0.25">
      <c r="C216" s="9">
        <f ca="1">IF(ISNUMBER(kinematics!O58),kinematics!O58,IF(ISNUMBER(kinematics!$O$30),MIN(kinematics!$O$30:$O$210),180))</f>
        <v>180</v>
      </c>
      <c r="D216" s="16">
        <f ca="1">IF(ISNUMBER(kinematics!O58),kinematics!N58,0)</f>
        <v>0</v>
      </c>
      <c r="E216" s="16">
        <f ca="1">IF(ISNUMBER(kinematics!O58),kinematics!R58,0)</f>
        <v>0</v>
      </c>
      <c r="I216" s="9">
        <f t="shared" ca="1" si="17"/>
        <v>180</v>
      </c>
      <c r="J216" s="16">
        <f ca="1">IF(ISNUMBER(kinematics!O58),kinematics!P58,0)</f>
        <v>0</v>
      </c>
      <c r="K216" s="16">
        <f ca="1">IF(ISNUMBER(kinematics!O58),kinematics!S58,0)</f>
        <v>0</v>
      </c>
      <c r="M216" s="16">
        <f ca="1">IF(ISNUMBER(kinematics!O58),kinematics!N58,MAX($D$6:$D$186))</f>
        <v>180</v>
      </c>
      <c r="N216" s="16">
        <f ca="1">IF(ISNUMBER(kinematics!O58),kinematics!P58,0)</f>
        <v>0</v>
      </c>
      <c r="O216" s="16">
        <f ca="1">IF(ISNUMBER(kinematics!O58),kinematics!R58,0)</f>
        <v>0</v>
      </c>
      <c r="P216" s="16">
        <f ca="1">IF(ISNUMBER(kinematics!O58),kinematics!S58,0)</f>
        <v>0</v>
      </c>
      <c r="R216" s="9">
        <f t="shared" ca="1" si="16"/>
        <v>0</v>
      </c>
      <c r="S216" s="9">
        <f t="shared" ca="1" si="15"/>
        <v>0</v>
      </c>
    </row>
    <row r="217" spans="3:19" x14ac:dyDescent="0.25">
      <c r="C217" s="9">
        <f ca="1">IF(ISNUMBER(kinematics!O59),kinematics!O59,IF(ISNUMBER(kinematics!$O$30),MIN(kinematics!$O$30:$O$210),180))</f>
        <v>180</v>
      </c>
      <c r="D217" s="16">
        <f ca="1">IF(ISNUMBER(kinematics!O59),kinematics!N59,0)</f>
        <v>0</v>
      </c>
      <c r="E217" s="16">
        <f ca="1">IF(ISNUMBER(kinematics!O59),kinematics!R59,0)</f>
        <v>0</v>
      </c>
      <c r="I217" s="9">
        <f t="shared" ca="1" si="17"/>
        <v>180</v>
      </c>
      <c r="J217" s="16">
        <f ca="1">IF(ISNUMBER(kinematics!O59),kinematics!P59,0)</f>
        <v>0</v>
      </c>
      <c r="K217" s="16">
        <f ca="1">IF(ISNUMBER(kinematics!O59),kinematics!S59,0)</f>
        <v>0</v>
      </c>
      <c r="M217" s="16">
        <f ca="1">IF(ISNUMBER(kinematics!O59),kinematics!N59,MAX($D$6:$D$186))</f>
        <v>180</v>
      </c>
      <c r="N217" s="16">
        <f ca="1">IF(ISNUMBER(kinematics!O59),kinematics!P59,0)</f>
        <v>0</v>
      </c>
      <c r="O217" s="16">
        <f ca="1">IF(ISNUMBER(kinematics!O59),kinematics!R59,0)</f>
        <v>0</v>
      </c>
      <c r="P217" s="16">
        <f ca="1">IF(ISNUMBER(kinematics!O59),kinematics!S59,0)</f>
        <v>0</v>
      </c>
      <c r="R217" s="9">
        <f t="shared" ca="1" si="16"/>
        <v>0</v>
      </c>
      <c r="S217" s="9">
        <f t="shared" ca="1" si="15"/>
        <v>0</v>
      </c>
    </row>
    <row r="218" spans="3:19" x14ac:dyDescent="0.25">
      <c r="C218" s="9">
        <f ca="1">IF(ISNUMBER(kinematics!O60),kinematics!O60,IF(ISNUMBER(kinematics!$O$30),MIN(kinematics!$O$30:$O$210),180))</f>
        <v>180</v>
      </c>
      <c r="D218" s="16">
        <f ca="1">IF(ISNUMBER(kinematics!O60),kinematics!N60,0)</f>
        <v>0</v>
      </c>
      <c r="E218" s="16">
        <f ca="1">IF(ISNUMBER(kinematics!O60),kinematics!R60,0)</f>
        <v>0</v>
      </c>
      <c r="I218" s="9">
        <f t="shared" ca="1" si="17"/>
        <v>180</v>
      </c>
      <c r="J218" s="16">
        <f ca="1">IF(ISNUMBER(kinematics!O60),kinematics!P60,0)</f>
        <v>0</v>
      </c>
      <c r="K218" s="16">
        <f ca="1">IF(ISNUMBER(kinematics!O60),kinematics!S60,0)</f>
        <v>0</v>
      </c>
      <c r="M218" s="16">
        <f ca="1">IF(ISNUMBER(kinematics!O60),kinematics!N60,MAX($D$6:$D$186))</f>
        <v>180</v>
      </c>
      <c r="N218" s="16">
        <f ca="1">IF(ISNUMBER(kinematics!O60),kinematics!P60,0)</f>
        <v>0</v>
      </c>
      <c r="O218" s="16">
        <f ca="1">IF(ISNUMBER(kinematics!O60),kinematics!R60,0)</f>
        <v>0</v>
      </c>
      <c r="P218" s="16">
        <f ca="1">IF(ISNUMBER(kinematics!O60),kinematics!S60,0)</f>
        <v>0</v>
      </c>
      <c r="R218" s="9">
        <f t="shared" ca="1" si="16"/>
        <v>0</v>
      </c>
      <c r="S218" s="9">
        <f t="shared" ca="1" si="15"/>
        <v>0</v>
      </c>
    </row>
    <row r="219" spans="3:19" x14ac:dyDescent="0.25">
      <c r="C219" s="9">
        <f ca="1">IF(ISNUMBER(kinematics!O61),kinematics!O61,IF(ISNUMBER(kinematics!$O$30),MIN(kinematics!$O$30:$O$210),180))</f>
        <v>180</v>
      </c>
      <c r="D219" s="16">
        <f ca="1">IF(ISNUMBER(kinematics!O61),kinematics!N61,0)</f>
        <v>0</v>
      </c>
      <c r="E219" s="16">
        <f ca="1">IF(ISNUMBER(kinematics!O61),kinematics!R61,0)</f>
        <v>0</v>
      </c>
      <c r="I219" s="9">
        <f t="shared" ca="1" si="17"/>
        <v>180</v>
      </c>
      <c r="J219" s="16">
        <f ca="1">IF(ISNUMBER(kinematics!O61),kinematics!P61,0)</f>
        <v>0</v>
      </c>
      <c r="K219" s="16">
        <f ca="1">IF(ISNUMBER(kinematics!O61),kinematics!S61,0)</f>
        <v>0</v>
      </c>
      <c r="M219" s="16">
        <f ca="1">IF(ISNUMBER(kinematics!O61),kinematics!N61,MAX($D$6:$D$186))</f>
        <v>180</v>
      </c>
      <c r="N219" s="16">
        <f ca="1">IF(ISNUMBER(kinematics!O61),kinematics!P61,0)</f>
        <v>0</v>
      </c>
      <c r="O219" s="16">
        <f ca="1">IF(ISNUMBER(kinematics!O61),kinematics!R61,0)</f>
        <v>0</v>
      </c>
      <c r="P219" s="16">
        <f ca="1">IF(ISNUMBER(kinematics!O61),kinematics!S61,0)</f>
        <v>0</v>
      </c>
      <c r="R219" s="9">
        <f t="shared" ca="1" si="16"/>
        <v>0</v>
      </c>
      <c r="S219" s="9">
        <f t="shared" ca="1" si="15"/>
        <v>0</v>
      </c>
    </row>
    <row r="220" spans="3:19" x14ac:dyDescent="0.25">
      <c r="C220" s="9">
        <f ca="1">IF(ISNUMBER(kinematics!O62),kinematics!O62,IF(ISNUMBER(kinematics!$O$30),MIN(kinematics!$O$30:$O$210),180))</f>
        <v>180</v>
      </c>
      <c r="D220" s="16">
        <f ca="1">IF(ISNUMBER(kinematics!O62),kinematics!N62,0)</f>
        <v>0</v>
      </c>
      <c r="E220" s="16">
        <f ca="1">IF(ISNUMBER(kinematics!O62),kinematics!R62,0)</f>
        <v>0</v>
      </c>
      <c r="I220" s="9">
        <f t="shared" ca="1" si="17"/>
        <v>180</v>
      </c>
      <c r="J220" s="16">
        <f ca="1">IF(ISNUMBER(kinematics!O62),kinematics!P62,0)</f>
        <v>0</v>
      </c>
      <c r="K220" s="16">
        <f ca="1">IF(ISNUMBER(kinematics!O62),kinematics!S62,0)</f>
        <v>0</v>
      </c>
      <c r="M220" s="16">
        <f ca="1">IF(ISNUMBER(kinematics!O62),kinematics!N62,MAX($D$6:$D$186))</f>
        <v>180</v>
      </c>
      <c r="N220" s="16">
        <f ca="1">IF(ISNUMBER(kinematics!O62),kinematics!P62,0)</f>
        <v>0</v>
      </c>
      <c r="O220" s="16">
        <f ca="1">IF(ISNUMBER(kinematics!O62),kinematics!R62,0)</f>
        <v>0</v>
      </c>
      <c r="P220" s="16">
        <f ca="1">IF(ISNUMBER(kinematics!O62),kinematics!S62,0)</f>
        <v>0</v>
      </c>
      <c r="R220" s="9">
        <f t="shared" ca="1" si="16"/>
        <v>0</v>
      </c>
      <c r="S220" s="9">
        <f t="shared" ca="1" si="15"/>
        <v>0</v>
      </c>
    </row>
    <row r="221" spans="3:19" x14ac:dyDescent="0.25">
      <c r="C221" s="9">
        <f ca="1">IF(ISNUMBER(kinematics!O63),kinematics!O63,IF(ISNUMBER(kinematics!$O$30),MIN(kinematics!$O$30:$O$210),180))</f>
        <v>180</v>
      </c>
      <c r="D221" s="16">
        <f ca="1">IF(ISNUMBER(kinematics!O63),kinematics!N63,0)</f>
        <v>0</v>
      </c>
      <c r="E221" s="16">
        <f ca="1">IF(ISNUMBER(kinematics!O63),kinematics!R63,0)</f>
        <v>0</v>
      </c>
      <c r="I221" s="9">
        <f t="shared" ca="1" si="17"/>
        <v>180</v>
      </c>
      <c r="J221" s="16">
        <f ca="1">IF(ISNUMBER(kinematics!O63),kinematics!P63,0)</f>
        <v>0</v>
      </c>
      <c r="K221" s="16">
        <f ca="1">IF(ISNUMBER(kinematics!O63),kinematics!S63,0)</f>
        <v>0</v>
      </c>
      <c r="M221" s="16">
        <f ca="1">IF(ISNUMBER(kinematics!O63),kinematics!N63,MAX($D$6:$D$186))</f>
        <v>180</v>
      </c>
      <c r="N221" s="16">
        <f ca="1">IF(ISNUMBER(kinematics!O63),kinematics!P63,0)</f>
        <v>0</v>
      </c>
      <c r="O221" s="16">
        <f ca="1">IF(ISNUMBER(kinematics!O63),kinematics!R63,0)</f>
        <v>0</v>
      </c>
      <c r="P221" s="16">
        <f ca="1">IF(ISNUMBER(kinematics!O63),kinematics!S63,0)</f>
        <v>0</v>
      </c>
      <c r="R221" s="9">
        <f t="shared" ca="1" si="16"/>
        <v>0</v>
      </c>
      <c r="S221" s="9">
        <f t="shared" ca="1" si="15"/>
        <v>0</v>
      </c>
    </row>
    <row r="222" spans="3:19" x14ac:dyDescent="0.25">
      <c r="C222" s="9">
        <f ca="1">IF(ISNUMBER(kinematics!O64),kinematics!O64,IF(ISNUMBER(kinematics!$O$30),MIN(kinematics!$O$30:$O$210),180))</f>
        <v>180</v>
      </c>
      <c r="D222" s="16">
        <f ca="1">IF(ISNUMBER(kinematics!O64),kinematics!N64,0)</f>
        <v>0</v>
      </c>
      <c r="E222" s="16">
        <f ca="1">IF(ISNUMBER(kinematics!O64),kinematics!R64,0)</f>
        <v>0</v>
      </c>
      <c r="I222" s="9">
        <f t="shared" ca="1" si="17"/>
        <v>180</v>
      </c>
      <c r="J222" s="16">
        <f ca="1">IF(ISNUMBER(kinematics!O64),kinematics!P64,0)</f>
        <v>0</v>
      </c>
      <c r="K222" s="16">
        <f ca="1">IF(ISNUMBER(kinematics!O64),kinematics!S64,0)</f>
        <v>0</v>
      </c>
      <c r="M222" s="16">
        <f ca="1">IF(ISNUMBER(kinematics!O64),kinematics!N64,MAX($D$6:$D$186))</f>
        <v>180</v>
      </c>
      <c r="N222" s="16">
        <f ca="1">IF(ISNUMBER(kinematics!O64),kinematics!P64,0)</f>
        <v>0</v>
      </c>
      <c r="O222" s="16">
        <f ca="1">IF(ISNUMBER(kinematics!O64),kinematics!R64,0)</f>
        <v>0</v>
      </c>
      <c r="P222" s="16">
        <f ca="1">IF(ISNUMBER(kinematics!O64),kinematics!S64,0)</f>
        <v>0</v>
      </c>
      <c r="R222" s="9">
        <f t="shared" ca="1" si="16"/>
        <v>0</v>
      </c>
      <c r="S222" s="9">
        <f t="shared" ca="1" si="15"/>
        <v>0</v>
      </c>
    </row>
    <row r="223" spans="3:19" x14ac:dyDescent="0.25">
      <c r="C223" s="9">
        <f ca="1">IF(ISNUMBER(kinematics!O65),kinematics!O65,IF(ISNUMBER(kinematics!$O$30),MIN(kinematics!$O$30:$O$210),180))</f>
        <v>180</v>
      </c>
      <c r="D223" s="16">
        <f ca="1">IF(ISNUMBER(kinematics!O65),kinematics!N65,0)</f>
        <v>0</v>
      </c>
      <c r="E223" s="16">
        <f ca="1">IF(ISNUMBER(kinematics!O65),kinematics!R65,0)</f>
        <v>0</v>
      </c>
      <c r="I223" s="9">
        <f t="shared" ca="1" si="17"/>
        <v>180</v>
      </c>
      <c r="J223" s="16">
        <f ca="1">IF(ISNUMBER(kinematics!O65),kinematics!P65,0)</f>
        <v>0</v>
      </c>
      <c r="K223" s="16">
        <f ca="1">IF(ISNUMBER(kinematics!O65),kinematics!S65,0)</f>
        <v>0</v>
      </c>
      <c r="M223" s="16">
        <f ca="1">IF(ISNUMBER(kinematics!O65),kinematics!N65,MAX($D$6:$D$186))</f>
        <v>180</v>
      </c>
      <c r="N223" s="16">
        <f ca="1">IF(ISNUMBER(kinematics!O65),kinematics!P65,0)</f>
        <v>0</v>
      </c>
      <c r="O223" s="16">
        <f ca="1">IF(ISNUMBER(kinematics!O65),kinematics!R65,0)</f>
        <v>0</v>
      </c>
      <c r="P223" s="16">
        <f ca="1">IF(ISNUMBER(kinematics!O65),kinematics!S65,0)</f>
        <v>0</v>
      </c>
      <c r="R223" s="9">
        <f t="shared" ca="1" si="16"/>
        <v>0</v>
      </c>
      <c r="S223" s="9">
        <f t="shared" ca="1" si="15"/>
        <v>0</v>
      </c>
    </row>
    <row r="224" spans="3:19" x14ac:dyDescent="0.25">
      <c r="C224" s="9">
        <f ca="1">IF(ISNUMBER(kinematics!O66),kinematics!O66,IF(ISNUMBER(kinematics!$O$30),MIN(kinematics!$O$30:$O$210),180))</f>
        <v>180</v>
      </c>
      <c r="D224" s="16">
        <f ca="1">IF(ISNUMBER(kinematics!O66),kinematics!N66,0)</f>
        <v>0</v>
      </c>
      <c r="E224" s="16">
        <f ca="1">IF(ISNUMBER(kinematics!O66),kinematics!R66,0)</f>
        <v>0</v>
      </c>
      <c r="I224" s="9">
        <f t="shared" ca="1" si="17"/>
        <v>180</v>
      </c>
      <c r="J224" s="16">
        <f ca="1">IF(ISNUMBER(kinematics!O66),kinematics!P66,0)</f>
        <v>0</v>
      </c>
      <c r="K224" s="16">
        <f ca="1">IF(ISNUMBER(kinematics!O66),kinematics!S66,0)</f>
        <v>0</v>
      </c>
      <c r="M224" s="16">
        <f ca="1">IF(ISNUMBER(kinematics!O66),kinematics!N66,MAX($D$6:$D$186))</f>
        <v>180</v>
      </c>
      <c r="N224" s="16">
        <f ca="1">IF(ISNUMBER(kinematics!O66),kinematics!P66,0)</f>
        <v>0</v>
      </c>
      <c r="O224" s="16">
        <f ca="1">IF(ISNUMBER(kinematics!O66),kinematics!R66,0)</f>
        <v>0</v>
      </c>
      <c r="P224" s="16">
        <f ca="1">IF(ISNUMBER(kinematics!O66),kinematics!S66,0)</f>
        <v>0</v>
      </c>
      <c r="R224" s="9">
        <f t="shared" ca="1" si="16"/>
        <v>0</v>
      </c>
      <c r="S224" s="9">
        <f t="shared" ca="1" si="15"/>
        <v>0</v>
      </c>
    </row>
    <row r="225" spans="3:19" x14ac:dyDescent="0.25">
      <c r="C225" s="9">
        <f ca="1">IF(ISNUMBER(kinematics!O67),kinematics!O67,IF(ISNUMBER(kinematics!$O$30),MIN(kinematics!$O$30:$O$210),180))</f>
        <v>180</v>
      </c>
      <c r="D225" s="16">
        <f ca="1">IF(ISNUMBER(kinematics!O67),kinematics!N67,0)</f>
        <v>0</v>
      </c>
      <c r="E225" s="16">
        <f ca="1">IF(ISNUMBER(kinematics!O67),kinematics!R67,0)</f>
        <v>0</v>
      </c>
      <c r="I225" s="9">
        <f t="shared" ca="1" si="17"/>
        <v>180</v>
      </c>
      <c r="J225" s="16">
        <f ca="1">IF(ISNUMBER(kinematics!O67),kinematics!P67,0)</f>
        <v>0</v>
      </c>
      <c r="K225" s="16">
        <f ca="1">IF(ISNUMBER(kinematics!O67),kinematics!S67,0)</f>
        <v>0</v>
      </c>
      <c r="M225" s="16">
        <f ca="1">IF(ISNUMBER(kinematics!O67),kinematics!N67,MAX($D$6:$D$186))</f>
        <v>180</v>
      </c>
      <c r="N225" s="16">
        <f ca="1">IF(ISNUMBER(kinematics!O67),kinematics!P67,0)</f>
        <v>0</v>
      </c>
      <c r="O225" s="16">
        <f ca="1">IF(ISNUMBER(kinematics!O67),kinematics!R67,0)</f>
        <v>0</v>
      </c>
      <c r="P225" s="16">
        <f ca="1">IF(ISNUMBER(kinematics!O67),kinematics!S67,0)</f>
        <v>0</v>
      </c>
      <c r="R225" s="9">
        <f t="shared" ca="1" si="16"/>
        <v>0</v>
      </c>
      <c r="S225" s="9">
        <f t="shared" ca="1" si="15"/>
        <v>0</v>
      </c>
    </row>
    <row r="226" spans="3:19" x14ac:dyDescent="0.25">
      <c r="C226" s="9">
        <f ca="1">IF(ISNUMBER(kinematics!O68),kinematics!O68,IF(ISNUMBER(kinematics!$O$30),MIN(kinematics!$O$30:$O$210),180))</f>
        <v>180</v>
      </c>
      <c r="D226" s="16">
        <f ca="1">IF(ISNUMBER(kinematics!O68),kinematics!N68,0)</f>
        <v>0</v>
      </c>
      <c r="E226" s="16">
        <f ca="1">IF(ISNUMBER(kinematics!O68),kinematics!R68,0)</f>
        <v>0</v>
      </c>
      <c r="I226" s="9">
        <f t="shared" ca="1" si="17"/>
        <v>180</v>
      </c>
      <c r="J226" s="16">
        <f ca="1">IF(ISNUMBER(kinematics!O68),kinematics!P68,0)</f>
        <v>0</v>
      </c>
      <c r="K226" s="16">
        <f ca="1">IF(ISNUMBER(kinematics!O68),kinematics!S68,0)</f>
        <v>0</v>
      </c>
      <c r="M226" s="16">
        <f ca="1">IF(ISNUMBER(kinematics!O68),kinematics!N68,MAX($D$6:$D$186))</f>
        <v>180</v>
      </c>
      <c r="N226" s="16">
        <f ca="1">IF(ISNUMBER(kinematics!O68),kinematics!P68,0)</f>
        <v>0</v>
      </c>
      <c r="O226" s="16">
        <f ca="1">IF(ISNUMBER(kinematics!O68),kinematics!R68,0)</f>
        <v>0</v>
      </c>
      <c r="P226" s="16">
        <f ca="1">IF(ISNUMBER(kinematics!O68),kinematics!S68,0)</f>
        <v>0</v>
      </c>
      <c r="R226" s="9">
        <f t="shared" ca="1" si="16"/>
        <v>0</v>
      </c>
      <c r="S226" s="9">
        <f t="shared" ca="1" si="15"/>
        <v>0</v>
      </c>
    </row>
    <row r="227" spans="3:19" x14ac:dyDescent="0.25">
      <c r="C227" s="9">
        <f ca="1">IF(ISNUMBER(kinematics!O69),kinematics!O69,IF(ISNUMBER(kinematics!$O$30),MIN(kinematics!$O$30:$O$210),180))</f>
        <v>180</v>
      </c>
      <c r="D227" s="16">
        <f ca="1">IF(ISNUMBER(kinematics!O69),kinematics!N69,0)</f>
        <v>0</v>
      </c>
      <c r="E227" s="16">
        <f ca="1">IF(ISNUMBER(kinematics!O69),kinematics!R69,0)</f>
        <v>0</v>
      </c>
      <c r="I227" s="9">
        <f t="shared" ca="1" si="17"/>
        <v>180</v>
      </c>
      <c r="J227" s="16">
        <f ca="1">IF(ISNUMBER(kinematics!O69),kinematics!P69,0)</f>
        <v>0</v>
      </c>
      <c r="K227" s="16">
        <f ca="1">IF(ISNUMBER(kinematics!O69),kinematics!S69,0)</f>
        <v>0</v>
      </c>
      <c r="M227" s="16">
        <f ca="1">IF(ISNUMBER(kinematics!O69),kinematics!N69,MAX($D$6:$D$186))</f>
        <v>180</v>
      </c>
      <c r="N227" s="16">
        <f ca="1">IF(ISNUMBER(kinematics!O69),kinematics!P69,0)</f>
        <v>0</v>
      </c>
      <c r="O227" s="16">
        <f ca="1">IF(ISNUMBER(kinematics!O69),kinematics!R69,0)</f>
        <v>0</v>
      </c>
      <c r="P227" s="16">
        <f ca="1">IF(ISNUMBER(kinematics!O69),kinematics!S69,0)</f>
        <v>0</v>
      </c>
      <c r="R227" s="9">
        <f t="shared" ca="1" si="16"/>
        <v>0</v>
      </c>
      <c r="S227" s="9">
        <f t="shared" ca="1" si="15"/>
        <v>0</v>
      </c>
    </row>
    <row r="228" spans="3:19" x14ac:dyDescent="0.25">
      <c r="C228" s="9">
        <f ca="1">IF(ISNUMBER(kinematics!O70),kinematics!O70,IF(ISNUMBER(kinematics!$O$30),MIN(kinematics!$O$30:$O$210),180))</f>
        <v>180</v>
      </c>
      <c r="D228" s="16">
        <f ca="1">IF(ISNUMBER(kinematics!O70),kinematics!N70,0)</f>
        <v>0</v>
      </c>
      <c r="E228" s="16">
        <f ca="1">IF(ISNUMBER(kinematics!O70),kinematics!R70,0)</f>
        <v>0</v>
      </c>
      <c r="I228" s="9">
        <f t="shared" ca="1" si="17"/>
        <v>180</v>
      </c>
      <c r="J228" s="16">
        <f ca="1">IF(ISNUMBER(kinematics!O70),kinematics!P70,0)</f>
        <v>0</v>
      </c>
      <c r="K228" s="16">
        <f ca="1">IF(ISNUMBER(kinematics!O70),kinematics!S70,0)</f>
        <v>0</v>
      </c>
      <c r="M228" s="16">
        <f ca="1">IF(ISNUMBER(kinematics!O70),kinematics!N70,MAX($D$6:$D$186))</f>
        <v>180</v>
      </c>
      <c r="N228" s="16">
        <f ca="1">IF(ISNUMBER(kinematics!O70),kinematics!P70,0)</f>
        <v>0</v>
      </c>
      <c r="O228" s="16">
        <f ca="1">IF(ISNUMBER(kinematics!O70),kinematics!R70,0)</f>
        <v>0</v>
      </c>
      <c r="P228" s="16">
        <f ca="1">IF(ISNUMBER(kinematics!O70),kinematics!S70,0)</f>
        <v>0</v>
      </c>
      <c r="R228" s="9">
        <f t="shared" ca="1" si="16"/>
        <v>0</v>
      </c>
      <c r="S228" s="9">
        <f t="shared" ca="1" si="15"/>
        <v>0</v>
      </c>
    </row>
    <row r="229" spans="3:19" x14ac:dyDescent="0.25">
      <c r="C229" s="9">
        <f ca="1">IF(ISNUMBER(kinematics!O71),kinematics!O71,IF(ISNUMBER(kinematics!$O$30),MIN(kinematics!$O$30:$O$210),180))</f>
        <v>180</v>
      </c>
      <c r="D229" s="16">
        <f ca="1">IF(ISNUMBER(kinematics!O71),kinematics!N71,0)</f>
        <v>0</v>
      </c>
      <c r="E229" s="16">
        <f ca="1">IF(ISNUMBER(kinematics!O71),kinematics!R71,0)</f>
        <v>0</v>
      </c>
      <c r="I229" s="9">
        <f t="shared" ca="1" si="17"/>
        <v>180</v>
      </c>
      <c r="J229" s="16">
        <f ca="1">IF(ISNUMBER(kinematics!O71),kinematics!P71,0)</f>
        <v>0</v>
      </c>
      <c r="K229" s="16">
        <f ca="1">IF(ISNUMBER(kinematics!O71),kinematics!S71,0)</f>
        <v>0</v>
      </c>
      <c r="M229" s="16">
        <f ca="1">IF(ISNUMBER(kinematics!O71),kinematics!N71,MAX($D$6:$D$186))</f>
        <v>180</v>
      </c>
      <c r="N229" s="16">
        <f ca="1">IF(ISNUMBER(kinematics!O71),kinematics!P71,0)</f>
        <v>0</v>
      </c>
      <c r="O229" s="16">
        <f ca="1">IF(ISNUMBER(kinematics!O71),kinematics!R71,0)</f>
        <v>0</v>
      </c>
      <c r="P229" s="16">
        <f ca="1">IF(ISNUMBER(kinematics!O71),kinematics!S71,0)</f>
        <v>0</v>
      </c>
      <c r="R229" s="9">
        <f t="shared" ca="1" si="16"/>
        <v>0</v>
      </c>
      <c r="S229" s="9">
        <f t="shared" ca="1" si="15"/>
        <v>0</v>
      </c>
    </row>
    <row r="230" spans="3:19" x14ac:dyDescent="0.25">
      <c r="C230" s="9">
        <f ca="1">IF(ISNUMBER(kinematics!O72),kinematics!O72,IF(ISNUMBER(kinematics!$O$30),MIN(kinematics!$O$30:$O$210),180))</f>
        <v>180</v>
      </c>
      <c r="D230" s="16">
        <f ca="1">IF(ISNUMBER(kinematics!O72),kinematics!N72,0)</f>
        <v>0</v>
      </c>
      <c r="E230" s="16">
        <f ca="1">IF(ISNUMBER(kinematics!O72),kinematics!R72,0)</f>
        <v>0</v>
      </c>
      <c r="I230" s="9">
        <f t="shared" ca="1" si="17"/>
        <v>180</v>
      </c>
      <c r="J230" s="16">
        <f ca="1">IF(ISNUMBER(kinematics!O72),kinematics!P72,0)</f>
        <v>0</v>
      </c>
      <c r="K230" s="16">
        <f ca="1">IF(ISNUMBER(kinematics!O72),kinematics!S72,0)</f>
        <v>0</v>
      </c>
      <c r="M230" s="16">
        <f ca="1">IF(ISNUMBER(kinematics!O72),kinematics!N72,MAX($D$6:$D$186))</f>
        <v>180</v>
      </c>
      <c r="N230" s="16">
        <f ca="1">IF(ISNUMBER(kinematics!O72),kinematics!P72,0)</f>
        <v>0</v>
      </c>
      <c r="O230" s="16">
        <f ca="1">IF(ISNUMBER(kinematics!O72),kinematics!R72,0)</f>
        <v>0</v>
      </c>
      <c r="P230" s="16">
        <f ca="1">IF(ISNUMBER(kinematics!O72),kinematics!S72,0)</f>
        <v>0</v>
      </c>
      <c r="R230" s="9">
        <f t="shared" ca="1" si="16"/>
        <v>0</v>
      </c>
      <c r="S230" s="9">
        <f t="shared" ref="S230:S261" ca="1" si="18">P230</f>
        <v>0</v>
      </c>
    </row>
    <row r="231" spans="3:19" x14ac:dyDescent="0.25">
      <c r="C231" s="9">
        <f ca="1">IF(ISNUMBER(kinematics!O73),kinematics!O73,IF(ISNUMBER(kinematics!$O$30),MIN(kinematics!$O$30:$O$210),180))</f>
        <v>180</v>
      </c>
      <c r="D231" s="16">
        <f ca="1">IF(ISNUMBER(kinematics!O73),kinematics!N73,0)</f>
        <v>0</v>
      </c>
      <c r="E231" s="16">
        <f ca="1">IF(ISNUMBER(kinematics!O73),kinematics!R73,0)</f>
        <v>0</v>
      </c>
      <c r="I231" s="9">
        <f t="shared" ca="1" si="17"/>
        <v>180</v>
      </c>
      <c r="J231" s="16">
        <f ca="1">IF(ISNUMBER(kinematics!O73),kinematics!P73,0)</f>
        <v>0</v>
      </c>
      <c r="K231" s="16">
        <f ca="1">IF(ISNUMBER(kinematics!O73),kinematics!S73,0)</f>
        <v>0</v>
      </c>
      <c r="M231" s="16">
        <f ca="1">IF(ISNUMBER(kinematics!O73),kinematics!N73,MAX($D$6:$D$186))</f>
        <v>180</v>
      </c>
      <c r="N231" s="16">
        <f ca="1">IF(ISNUMBER(kinematics!O73),kinematics!P73,0)</f>
        <v>0</v>
      </c>
      <c r="O231" s="16">
        <f ca="1">IF(ISNUMBER(kinematics!O73),kinematics!R73,0)</f>
        <v>0</v>
      </c>
      <c r="P231" s="16">
        <f ca="1">IF(ISNUMBER(kinematics!O73),kinematics!S73,0)</f>
        <v>0</v>
      </c>
      <c r="R231" s="9">
        <f t="shared" ref="R231:R238" ca="1" si="19">O231</f>
        <v>0</v>
      </c>
      <c r="S231" s="9">
        <f t="shared" ca="1" si="18"/>
        <v>0</v>
      </c>
    </row>
    <row r="232" spans="3:19" x14ac:dyDescent="0.25">
      <c r="C232" s="9">
        <f ca="1">IF(ISNUMBER(kinematics!O74),kinematics!O74,IF(ISNUMBER(kinematics!$O$30),MIN(kinematics!$O$30:$O$210),180))</f>
        <v>180</v>
      </c>
      <c r="D232" s="16">
        <f ca="1">IF(ISNUMBER(kinematics!O74),kinematics!N74,0)</f>
        <v>0</v>
      </c>
      <c r="E232" s="16">
        <f ca="1">IF(ISNUMBER(kinematics!O74),kinematics!R74,0)</f>
        <v>0</v>
      </c>
      <c r="I232" s="9">
        <f t="shared" ca="1" si="17"/>
        <v>180</v>
      </c>
      <c r="J232" s="16">
        <f ca="1">IF(ISNUMBER(kinematics!O74),kinematics!P74,0)</f>
        <v>0</v>
      </c>
      <c r="K232" s="16">
        <f ca="1">IF(ISNUMBER(kinematics!O74),kinematics!S74,0)</f>
        <v>0</v>
      </c>
      <c r="M232" s="16">
        <f ca="1">IF(ISNUMBER(kinematics!O74),kinematics!N74,MAX($D$6:$D$186))</f>
        <v>180</v>
      </c>
      <c r="N232" s="16">
        <f ca="1">IF(ISNUMBER(kinematics!O74),kinematics!P74,0)</f>
        <v>0</v>
      </c>
      <c r="O232" s="16">
        <f ca="1">IF(ISNUMBER(kinematics!O74),kinematics!R74,0)</f>
        <v>0</v>
      </c>
      <c r="P232" s="16">
        <f ca="1">IF(ISNUMBER(kinematics!O74),kinematics!S74,0)</f>
        <v>0</v>
      </c>
      <c r="R232" s="9">
        <f t="shared" ca="1" si="19"/>
        <v>0</v>
      </c>
      <c r="S232" s="9">
        <f t="shared" ca="1" si="18"/>
        <v>0</v>
      </c>
    </row>
    <row r="233" spans="3:19" x14ac:dyDescent="0.25">
      <c r="C233" s="9">
        <f ca="1">IF(ISNUMBER(kinematics!O75),kinematics!O75,IF(ISNUMBER(kinematics!$O$30),MIN(kinematics!$O$30:$O$210),180))</f>
        <v>180</v>
      </c>
      <c r="D233" s="16">
        <f ca="1">IF(ISNUMBER(kinematics!O75),kinematics!N75,0)</f>
        <v>0</v>
      </c>
      <c r="E233" s="16">
        <f ca="1">IF(ISNUMBER(kinematics!O75),kinematics!R75,0)</f>
        <v>0</v>
      </c>
      <c r="I233" s="9">
        <f t="shared" ca="1" si="17"/>
        <v>180</v>
      </c>
      <c r="J233" s="16">
        <f ca="1">IF(ISNUMBER(kinematics!O75),kinematics!P75,0)</f>
        <v>0</v>
      </c>
      <c r="K233" s="16">
        <f ca="1">IF(ISNUMBER(kinematics!O75),kinematics!S75,0)</f>
        <v>0</v>
      </c>
      <c r="M233" s="16">
        <f ca="1">IF(ISNUMBER(kinematics!O75),kinematics!N75,MAX($D$6:$D$186))</f>
        <v>180</v>
      </c>
      <c r="N233" s="16">
        <f ca="1">IF(ISNUMBER(kinematics!O75),kinematics!P75,0)</f>
        <v>0</v>
      </c>
      <c r="O233" s="16">
        <f ca="1">IF(ISNUMBER(kinematics!O75),kinematics!R75,0)</f>
        <v>0</v>
      </c>
      <c r="P233" s="16">
        <f ca="1">IF(ISNUMBER(kinematics!O75),kinematics!S75,0)</f>
        <v>0</v>
      </c>
      <c r="R233" s="9">
        <f t="shared" ca="1" si="19"/>
        <v>0</v>
      </c>
      <c r="S233" s="9">
        <f t="shared" ca="1" si="18"/>
        <v>0</v>
      </c>
    </row>
    <row r="234" spans="3:19" x14ac:dyDescent="0.25">
      <c r="C234" s="9">
        <f ca="1">IF(ISNUMBER(kinematics!O76),kinematics!O76,IF(ISNUMBER(kinematics!$O$30),MIN(kinematics!$O$30:$O$210),180))</f>
        <v>180</v>
      </c>
      <c r="D234" s="16">
        <f ca="1">IF(ISNUMBER(kinematics!O76),kinematics!N76,0)</f>
        <v>0</v>
      </c>
      <c r="E234" s="16">
        <f ca="1">IF(ISNUMBER(kinematics!O76),kinematics!R76,0)</f>
        <v>0</v>
      </c>
      <c r="I234" s="9">
        <f t="shared" ca="1" si="17"/>
        <v>180</v>
      </c>
      <c r="J234" s="16">
        <f ca="1">IF(ISNUMBER(kinematics!O76),kinematics!P76,0)</f>
        <v>0</v>
      </c>
      <c r="K234" s="16">
        <f ca="1">IF(ISNUMBER(kinematics!O76),kinematics!S76,0)</f>
        <v>0</v>
      </c>
      <c r="M234" s="16">
        <f ca="1">IF(ISNUMBER(kinematics!O76),kinematics!N76,MAX($D$6:$D$186))</f>
        <v>180</v>
      </c>
      <c r="N234" s="16">
        <f ca="1">IF(ISNUMBER(kinematics!O76),kinematics!P76,0)</f>
        <v>0</v>
      </c>
      <c r="O234" s="16">
        <f ca="1">IF(ISNUMBER(kinematics!O76),kinematics!R76,0)</f>
        <v>0</v>
      </c>
      <c r="P234" s="16">
        <f ca="1">IF(ISNUMBER(kinematics!O76),kinematics!S76,0)</f>
        <v>0</v>
      </c>
      <c r="R234" s="9">
        <f t="shared" ca="1" si="19"/>
        <v>0</v>
      </c>
      <c r="S234" s="9">
        <f t="shared" ca="1" si="18"/>
        <v>0</v>
      </c>
    </row>
    <row r="235" spans="3:19" x14ac:dyDescent="0.25">
      <c r="C235" s="9">
        <f ca="1">IF(ISNUMBER(kinematics!O77),kinematics!O77,IF(ISNUMBER(kinematics!$O$30),MIN(kinematics!$O$30:$O$210),180))</f>
        <v>180</v>
      </c>
      <c r="D235" s="16">
        <f ca="1">IF(ISNUMBER(kinematics!O77),kinematics!N77,0)</f>
        <v>0</v>
      </c>
      <c r="E235" s="16">
        <f ca="1">IF(ISNUMBER(kinematics!O77),kinematics!R77,0)</f>
        <v>0</v>
      </c>
      <c r="I235" s="9">
        <f t="shared" ca="1" si="17"/>
        <v>180</v>
      </c>
      <c r="J235" s="16">
        <f ca="1">IF(ISNUMBER(kinematics!O77),kinematics!P77,0)</f>
        <v>0</v>
      </c>
      <c r="K235" s="16">
        <f ca="1">IF(ISNUMBER(kinematics!O77),kinematics!S77,0)</f>
        <v>0</v>
      </c>
      <c r="M235" s="16">
        <f ca="1">IF(ISNUMBER(kinematics!O77),kinematics!N77,MAX($D$6:$D$186))</f>
        <v>180</v>
      </c>
      <c r="N235" s="16">
        <f ca="1">IF(ISNUMBER(kinematics!O77),kinematics!P77,0)</f>
        <v>0</v>
      </c>
      <c r="O235" s="16">
        <f ca="1">IF(ISNUMBER(kinematics!O77),kinematics!R77,0)</f>
        <v>0</v>
      </c>
      <c r="P235" s="16">
        <f ca="1">IF(ISNUMBER(kinematics!O77),kinematics!S77,0)</f>
        <v>0</v>
      </c>
      <c r="R235" s="9">
        <f t="shared" ca="1" si="19"/>
        <v>0</v>
      </c>
      <c r="S235" s="9">
        <f t="shared" ca="1" si="18"/>
        <v>0</v>
      </c>
    </row>
    <row r="236" spans="3:19" x14ac:dyDescent="0.25">
      <c r="C236" s="9">
        <f ca="1">IF(ISNUMBER(kinematics!O78),kinematics!O78,IF(ISNUMBER(kinematics!$O$30),MIN(kinematics!$O$30:$O$210),180))</f>
        <v>180</v>
      </c>
      <c r="D236" s="16">
        <f ca="1">IF(ISNUMBER(kinematics!O78),kinematics!N78,0)</f>
        <v>0</v>
      </c>
      <c r="E236" s="16">
        <f ca="1">IF(ISNUMBER(kinematics!O78),kinematics!R78,0)</f>
        <v>0</v>
      </c>
      <c r="I236" s="9">
        <f t="shared" ca="1" si="17"/>
        <v>180</v>
      </c>
      <c r="J236" s="16">
        <f ca="1">IF(ISNUMBER(kinematics!O78),kinematics!P78,0)</f>
        <v>0</v>
      </c>
      <c r="K236" s="16">
        <f ca="1">IF(ISNUMBER(kinematics!O78),kinematics!S78,0)</f>
        <v>0</v>
      </c>
      <c r="M236" s="16">
        <f ca="1">IF(ISNUMBER(kinematics!O78),kinematics!N78,MAX($D$6:$D$186))</f>
        <v>180</v>
      </c>
      <c r="N236" s="16">
        <f ca="1">IF(ISNUMBER(kinematics!O78),kinematics!P78,0)</f>
        <v>0</v>
      </c>
      <c r="O236" s="16">
        <f ca="1">IF(ISNUMBER(kinematics!O78),kinematics!R78,0)</f>
        <v>0</v>
      </c>
      <c r="P236" s="16">
        <f ca="1">IF(ISNUMBER(kinematics!O78),kinematics!S78,0)</f>
        <v>0</v>
      </c>
      <c r="R236" s="9">
        <f t="shared" ca="1" si="19"/>
        <v>0</v>
      </c>
      <c r="S236" s="9">
        <f t="shared" ca="1" si="18"/>
        <v>0</v>
      </c>
    </row>
    <row r="237" spans="3:19" x14ac:dyDescent="0.25">
      <c r="C237" s="9">
        <f ca="1">IF(ISNUMBER(kinematics!O79),kinematics!O79,IF(ISNUMBER(kinematics!$O$30),MIN(kinematics!$O$30:$O$210),180))</f>
        <v>180</v>
      </c>
      <c r="D237" s="16">
        <f ca="1">IF(ISNUMBER(kinematics!O79),kinematics!N79,0)</f>
        <v>0</v>
      </c>
      <c r="E237" s="16">
        <f ca="1">IF(ISNUMBER(kinematics!O79),kinematics!R79,0)</f>
        <v>0</v>
      </c>
      <c r="I237" s="9">
        <f t="shared" ca="1" si="17"/>
        <v>180</v>
      </c>
      <c r="J237" s="16">
        <f ca="1">IF(ISNUMBER(kinematics!O79),kinematics!P79,0)</f>
        <v>0</v>
      </c>
      <c r="K237" s="16">
        <f ca="1">IF(ISNUMBER(kinematics!O79),kinematics!S79,0)</f>
        <v>0</v>
      </c>
      <c r="M237" s="16">
        <f ca="1">IF(ISNUMBER(kinematics!O79),kinematics!N79,MAX($D$6:$D$186))</f>
        <v>180</v>
      </c>
      <c r="N237" s="16">
        <f ca="1">IF(ISNUMBER(kinematics!O79),kinematics!P79,0)</f>
        <v>0</v>
      </c>
      <c r="O237" s="16">
        <f ca="1">IF(ISNUMBER(kinematics!O79),kinematics!R79,0)</f>
        <v>0</v>
      </c>
      <c r="P237" s="16">
        <f ca="1">IF(ISNUMBER(kinematics!O79),kinematics!S79,0)</f>
        <v>0</v>
      </c>
      <c r="R237" s="9">
        <f t="shared" ca="1" si="19"/>
        <v>0</v>
      </c>
      <c r="S237" s="9">
        <f t="shared" ca="1" si="18"/>
        <v>0</v>
      </c>
    </row>
    <row r="238" spans="3:19" x14ac:dyDescent="0.25">
      <c r="C238" s="9">
        <f ca="1">IF(ISNUMBER(kinematics!O80),kinematics!O80,IF(ISNUMBER(kinematics!$O$30),MIN(kinematics!$O$30:$O$210),180))</f>
        <v>180</v>
      </c>
      <c r="D238" s="16">
        <f ca="1">IF(ISNUMBER(kinematics!O80),kinematics!N80,0)</f>
        <v>0</v>
      </c>
      <c r="E238" s="16">
        <f ca="1">IF(ISNUMBER(kinematics!O80),kinematics!R80,0)</f>
        <v>0</v>
      </c>
      <c r="I238" s="9">
        <f t="shared" ca="1" si="17"/>
        <v>180</v>
      </c>
      <c r="J238" s="16">
        <f ca="1">IF(ISNUMBER(kinematics!O80),kinematics!P80,0)</f>
        <v>0</v>
      </c>
      <c r="K238" s="16">
        <f ca="1">IF(ISNUMBER(kinematics!O80),kinematics!S80,0)</f>
        <v>0</v>
      </c>
      <c r="M238" s="16">
        <f ca="1">IF(ISNUMBER(kinematics!O80),kinematics!N80,MAX($D$6:$D$186))</f>
        <v>180</v>
      </c>
      <c r="N238" s="16">
        <f ca="1">IF(ISNUMBER(kinematics!O80),kinematics!P80,0)</f>
        <v>0</v>
      </c>
      <c r="O238" s="16">
        <f ca="1">IF(ISNUMBER(kinematics!O80),kinematics!R80,0)</f>
        <v>0</v>
      </c>
      <c r="P238" s="16">
        <f ca="1">IF(ISNUMBER(kinematics!O80),kinematics!S80,0)</f>
        <v>0</v>
      </c>
      <c r="R238" s="9">
        <f t="shared" ca="1" si="19"/>
        <v>0</v>
      </c>
      <c r="S238" s="9">
        <f t="shared" ca="1" si="18"/>
        <v>0</v>
      </c>
    </row>
    <row r="239" spans="3:19" x14ac:dyDescent="0.25">
      <c r="C239" s="9">
        <f ca="1">IF(ISNUMBER(kinematics!O81),kinematics!O81,IF(ISNUMBER(kinematics!$O$30),MIN(kinematics!$O$30:$O$210),180))</f>
        <v>180</v>
      </c>
      <c r="D239" s="16">
        <f ca="1">IF(ISNUMBER(kinematics!O81),kinematics!N81,0)</f>
        <v>0</v>
      </c>
      <c r="E239" s="16">
        <f ca="1">IF(ISNUMBER(kinematics!O81),kinematics!R81,0)</f>
        <v>0</v>
      </c>
      <c r="I239" s="9">
        <f t="shared" ca="1" si="17"/>
        <v>180</v>
      </c>
      <c r="J239" s="16">
        <f ca="1">IF(ISNUMBER(kinematics!O81),kinematics!P81,0)</f>
        <v>0</v>
      </c>
      <c r="K239" s="16">
        <f ca="1">IF(ISNUMBER(kinematics!O81),kinematics!S81,0)</f>
        <v>0</v>
      </c>
      <c r="M239" s="16">
        <f ca="1">IF(ISNUMBER(kinematics!O81),kinematics!N81,MAX($D$6:$D$186))</f>
        <v>180</v>
      </c>
      <c r="N239" s="16">
        <f ca="1">IF(ISNUMBER(kinematics!O81),kinematics!P81,0)</f>
        <v>0</v>
      </c>
      <c r="O239" s="16">
        <f ca="1">IF(ISNUMBER(kinematics!O81),kinematics!R81,0)</f>
        <v>0</v>
      </c>
      <c r="P239" s="16">
        <f ca="1">IF(ISNUMBER(kinematics!O81),kinematics!S81,0)</f>
        <v>0</v>
      </c>
      <c r="R239" s="9">
        <f t="shared" ref="R239:R326" ca="1" si="20">O239</f>
        <v>0</v>
      </c>
      <c r="S239" s="9">
        <f t="shared" ca="1" si="18"/>
        <v>0</v>
      </c>
    </row>
    <row r="240" spans="3:19" x14ac:dyDescent="0.25">
      <c r="C240" s="9">
        <f ca="1">IF(ISNUMBER(kinematics!O82),kinematics!O82,IF(ISNUMBER(kinematics!$O$30),MIN(kinematics!$O$30:$O$210),180))</f>
        <v>180</v>
      </c>
      <c r="D240" s="16">
        <f ca="1">IF(ISNUMBER(kinematics!O82),kinematics!N82,0)</f>
        <v>0</v>
      </c>
      <c r="E240" s="16">
        <f ca="1">IF(ISNUMBER(kinematics!O82),kinematics!R82,0)</f>
        <v>0</v>
      </c>
      <c r="I240" s="9">
        <f t="shared" ca="1" si="17"/>
        <v>180</v>
      </c>
      <c r="J240" s="16">
        <f ca="1">IF(ISNUMBER(kinematics!O82),kinematics!P82,0)</f>
        <v>0</v>
      </c>
      <c r="K240" s="16">
        <f ca="1">IF(ISNUMBER(kinematics!O82),kinematics!S82,0)</f>
        <v>0</v>
      </c>
      <c r="M240" s="16">
        <f ca="1">IF(ISNUMBER(kinematics!O82),kinematics!N82,MAX($D$6:$D$186))</f>
        <v>180</v>
      </c>
      <c r="N240" s="16">
        <f ca="1">IF(ISNUMBER(kinematics!O82),kinematics!P82,0)</f>
        <v>0</v>
      </c>
      <c r="O240" s="16">
        <f ca="1">IF(ISNUMBER(kinematics!O82),kinematics!R82,0)</f>
        <v>0</v>
      </c>
      <c r="P240" s="16">
        <f ca="1">IF(ISNUMBER(kinematics!O82),kinematics!S82,0)</f>
        <v>0</v>
      </c>
      <c r="R240" s="9">
        <f t="shared" ref="R240:R262" ca="1" si="21">O240</f>
        <v>0</v>
      </c>
      <c r="S240" s="9">
        <f t="shared" ca="1" si="18"/>
        <v>0</v>
      </c>
    </row>
    <row r="241" spans="3:19" x14ac:dyDescent="0.25">
      <c r="C241" s="9">
        <f ca="1">IF(ISNUMBER(kinematics!O83),kinematics!O83,IF(ISNUMBER(kinematics!$O$30),MIN(kinematics!$O$30:$O$210),180))</f>
        <v>180</v>
      </c>
      <c r="D241" s="16">
        <f ca="1">IF(ISNUMBER(kinematics!O83),kinematics!N83,0)</f>
        <v>0</v>
      </c>
      <c r="E241" s="16">
        <f ca="1">IF(ISNUMBER(kinematics!O83),kinematics!R83,0)</f>
        <v>0</v>
      </c>
      <c r="I241" s="9">
        <f t="shared" ca="1" si="17"/>
        <v>180</v>
      </c>
      <c r="J241" s="16">
        <f ca="1">IF(ISNUMBER(kinematics!O83),kinematics!P83,0)</f>
        <v>0</v>
      </c>
      <c r="K241" s="16">
        <f ca="1">IF(ISNUMBER(kinematics!O83),kinematics!S83,0)</f>
        <v>0</v>
      </c>
      <c r="M241" s="16">
        <f ca="1">IF(ISNUMBER(kinematics!O83),kinematics!N83,MAX($D$6:$D$186))</f>
        <v>180</v>
      </c>
      <c r="N241" s="16">
        <f ca="1">IF(ISNUMBER(kinematics!O83),kinematics!P83,0)</f>
        <v>0</v>
      </c>
      <c r="O241" s="16">
        <f ca="1">IF(ISNUMBER(kinematics!O83),kinematics!R83,0)</f>
        <v>0</v>
      </c>
      <c r="P241" s="16">
        <f ca="1">IF(ISNUMBER(kinematics!O83),kinematics!S83,0)</f>
        <v>0</v>
      </c>
      <c r="R241" s="9">
        <f t="shared" ca="1" si="21"/>
        <v>0</v>
      </c>
      <c r="S241" s="9">
        <f t="shared" ca="1" si="18"/>
        <v>0</v>
      </c>
    </row>
    <row r="242" spans="3:19" x14ac:dyDescent="0.25">
      <c r="C242" s="9">
        <f ca="1">IF(ISNUMBER(kinematics!O84),kinematics!O84,IF(ISNUMBER(kinematics!$O$30),MIN(kinematics!$O$30:$O$210),180))</f>
        <v>180</v>
      </c>
      <c r="D242" s="16">
        <f ca="1">IF(ISNUMBER(kinematics!O84),kinematics!N84,0)</f>
        <v>0</v>
      </c>
      <c r="E242" s="16">
        <f ca="1">IF(ISNUMBER(kinematics!O84),kinematics!R84,0)</f>
        <v>0</v>
      </c>
      <c r="I242" s="9">
        <f t="shared" ca="1" si="17"/>
        <v>180</v>
      </c>
      <c r="J242" s="16">
        <f ca="1">IF(ISNUMBER(kinematics!O84),kinematics!P84,0)</f>
        <v>0</v>
      </c>
      <c r="K242" s="16">
        <f ca="1">IF(ISNUMBER(kinematics!O84),kinematics!S84,0)</f>
        <v>0</v>
      </c>
      <c r="M242" s="16">
        <f ca="1">IF(ISNUMBER(kinematics!O84),kinematics!N84,MAX($D$6:$D$186))</f>
        <v>180</v>
      </c>
      <c r="N242" s="16">
        <f ca="1">IF(ISNUMBER(kinematics!O84),kinematics!P84,0)</f>
        <v>0</v>
      </c>
      <c r="O242" s="16">
        <f ca="1">IF(ISNUMBER(kinematics!O84),kinematics!R84,0)</f>
        <v>0</v>
      </c>
      <c r="P242" s="16">
        <f ca="1">IF(ISNUMBER(kinematics!O84),kinematics!S84,0)</f>
        <v>0</v>
      </c>
      <c r="R242" s="9">
        <f t="shared" ca="1" si="21"/>
        <v>0</v>
      </c>
      <c r="S242" s="9">
        <f t="shared" ca="1" si="18"/>
        <v>0</v>
      </c>
    </row>
    <row r="243" spans="3:19" x14ac:dyDescent="0.25">
      <c r="C243" s="9">
        <f ca="1">IF(ISNUMBER(kinematics!O85),kinematics!O85,IF(ISNUMBER(kinematics!$O$30),MIN(kinematics!$O$30:$O$210),180))</f>
        <v>180</v>
      </c>
      <c r="D243" s="16">
        <f ca="1">IF(ISNUMBER(kinematics!O85),kinematics!N85,0)</f>
        <v>0</v>
      </c>
      <c r="E243" s="16">
        <f ca="1">IF(ISNUMBER(kinematics!O85),kinematics!R85,0)</f>
        <v>0</v>
      </c>
      <c r="I243" s="9">
        <f t="shared" ca="1" si="17"/>
        <v>180</v>
      </c>
      <c r="J243" s="16">
        <f ca="1">IF(ISNUMBER(kinematics!O85),kinematics!P85,0)</f>
        <v>0</v>
      </c>
      <c r="K243" s="16">
        <f ca="1">IF(ISNUMBER(kinematics!O85),kinematics!S85,0)</f>
        <v>0</v>
      </c>
      <c r="M243" s="16">
        <f ca="1">IF(ISNUMBER(kinematics!O85),kinematics!N85,MAX($D$6:$D$186))</f>
        <v>180</v>
      </c>
      <c r="N243" s="16">
        <f ca="1">IF(ISNUMBER(kinematics!O85),kinematics!P85,0)</f>
        <v>0</v>
      </c>
      <c r="O243" s="16">
        <f ca="1">IF(ISNUMBER(kinematics!O85),kinematics!R85,0)</f>
        <v>0</v>
      </c>
      <c r="P243" s="16">
        <f ca="1">IF(ISNUMBER(kinematics!O85),kinematics!S85,0)</f>
        <v>0</v>
      </c>
      <c r="R243" s="9">
        <f t="shared" ca="1" si="21"/>
        <v>0</v>
      </c>
      <c r="S243" s="9">
        <f t="shared" ca="1" si="18"/>
        <v>0</v>
      </c>
    </row>
    <row r="244" spans="3:19" x14ac:dyDescent="0.25">
      <c r="C244" s="9">
        <f ca="1">IF(ISNUMBER(kinematics!O86),kinematics!O86,IF(ISNUMBER(kinematics!$O$30),MIN(kinematics!$O$30:$O$210),180))</f>
        <v>180</v>
      </c>
      <c r="D244" s="16">
        <f ca="1">IF(ISNUMBER(kinematics!O86),kinematics!N86,0)</f>
        <v>0</v>
      </c>
      <c r="E244" s="16">
        <f ca="1">IF(ISNUMBER(kinematics!O86),kinematics!R86,0)</f>
        <v>0</v>
      </c>
      <c r="I244" s="9">
        <f t="shared" ca="1" si="17"/>
        <v>180</v>
      </c>
      <c r="J244" s="16">
        <f ca="1">IF(ISNUMBER(kinematics!O86),kinematics!P86,0)</f>
        <v>0</v>
      </c>
      <c r="K244" s="16">
        <f ca="1">IF(ISNUMBER(kinematics!O86),kinematics!S86,0)</f>
        <v>0</v>
      </c>
      <c r="M244" s="16">
        <f ca="1">IF(ISNUMBER(kinematics!O86),kinematics!N86,MAX($D$6:$D$186))</f>
        <v>180</v>
      </c>
      <c r="N244" s="16">
        <f ca="1">IF(ISNUMBER(kinematics!O86),kinematics!P86,0)</f>
        <v>0</v>
      </c>
      <c r="O244" s="16">
        <f ca="1">IF(ISNUMBER(kinematics!O86),kinematics!R86,0)</f>
        <v>0</v>
      </c>
      <c r="P244" s="16">
        <f ca="1">IF(ISNUMBER(kinematics!O86),kinematics!S86,0)</f>
        <v>0</v>
      </c>
      <c r="R244" s="9">
        <f t="shared" ca="1" si="21"/>
        <v>0</v>
      </c>
      <c r="S244" s="9">
        <f t="shared" ca="1" si="18"/>
        <v>0</v>
      </c>
    </row>
    <row r="245" spans="3:19" x14ac:dyDescent="0.25">
      <c r="C245" s="9">
        <f ca="1">IF(ISNUMBER(kinematics!O87),kinematics!O87,IF(ISNUMBER(kinematics!$O$30),MIN(kinematics!$O$30:$O$210),180))</f>
        <v>180</v>
      </c>
      <c r="D245" s="16">
        <f ca="1">IF(ISNUMBER(kinematics!O87),kinematics!N87,0)</f>
        <v>0</v>
      </c>
      <c r="E245" s="16">
        <f ca="1">IF(ISNUMBER(kinematics!O87),kinematics!R87,0)</f>
        <v>0</v>
      </c>
      <c r="I245" s="9">
        <f t="shared" ca="1" si="17"/>
        <v>180</v>
      </c>
      <c r="J245" s="16">
        <f ca="1">IF(ISNUMBER(kinematics!O87),kinematics!P87,0)</f>
        <v>0</v>
      </c>
      <c r="K245" s="16">
        <f ca="1">IF(ISNUMBER(kinematics!O87),kinematics!S87,0)</f>
        <v>0</v>
      </c>
      <c r="M245" s="16">
        <f ca="1">IF(ISNUMBER(kinematics!O87),kinematics!N87,MAX($D$6:$D$186))</f>
        <v>180</v>
      </c>
      <c r="N245" s="16">
        <f ca="1">IF(ISNUMBER(kinematics!O87),kinematics!P87,0)</f>
        <v>0</v>
      </c>
      <c r="O245" s="16">
        <f ca="1">IF(ISNUMBER(kinematics!O87),kinematics!R87,0)</f>
        <v>0</v>
      </c>
      <c r="P245" s="16">
        <f ca="1">IF(ISNUMBER(kinematics!O87),kinematics!S87,0)</f>
        <v>0</v>
      </c>
      <c r="R245" s="9">
        <f t="shared" ca="1" si="21"/>
        <v>0</v>
      </c>
      <c r="S245" s="9">
        <f t="shared" ca="1" si="18"/>
        <v>0</v>
      </c>
    </row>
    <row r="246" spans="3:19" x14ac:dyDescent="0.25">
      <c r="C246" s="9">
        <f ca="1">IF(ISNUMBER(kinematics!O88),kinematics!O88,IF(ISNUMBER(kinematics!$O$30),MIN(kinematics!$O$30:$O$210),180))</f>
        <v>180</v>
      </c>
      <c r="D246" s="16">
        <f ca="1">IF(ISNUMBER(kinematics!O88),kinematics!N88,0)</f>
        <v>0</v>
      </c>
      <c r="E246" s="16">
        <f ca="1">IF(ISNUMBER(kinematics!O88),kinematics!R88,0)</f>
        <v>0</v>
      </c>
      <c r="I246" s="9">
        <f t="shared" ca="1" si="17"/>
        <v>180</v>
      </c>
      <c r="J246" s="16">
        <f ca="1">IF(ISNUMBER(kinematics!O88),kinematics!P88,0)</f>
        <v>0</v>
      </c>
      <c r="K246" s="16">
        <f ca="1">IF(ISNUMBER(kinematics!O88),kinematics!S88,0)</f>
        <v>0</v>
      </c>
      <c r="M246" s="16">
        <f ca="1">IF(ISNUMBER(kinematics!O88),kinematics!N88,MAX($D$6:$D$186))</f>
        <v>180</v>
      </c>
      <c r="N246" s="16">
        <f ca="1">IF(ISNUMBER(kinematics!O88),kinematics!P88,0)</f>
        <v>0</v>
      </c>
      <c r="O246" s="16">
        <f ca="1">IF(ISNUMBER(kinematics!O88),kinematics!R88,0)</f>
        <v>0</v>
      </c>
      <c r="P246" s="16">
        <f ca="1">IF(ISNUMBER(kinematics!O88),kinematics!S88,0)</f>
        <v>0</v>
      </c>
      <c r="R246" s="9">
        <f t="shared" ca="1" si="21"/>
        <v>0</v>
      </c>
      <c r="S246" s="9">
        <f t="shared" ca="1" si="18"/>
        <v>0</v>
      </c>
    </row>
    <row r="247" spans="3:19" x14ac:dyDescent="0.25">
      <c r="C247" s="9">
        <f ca="1">IF(ISNUMBER(kinematics!O89),kinematics!O89,IF(ISNUMBER(kinematics!$O$30),MIN(kinematics!$O$30:$O$210),180))</f>
        <v>180</v>
      </c>
      <c r="D247" s="16">
        <f ca="1">IF(ISNUMBER(kinematics!O89),kinematics!N89,0)</f>
        <v>0</v>
      </c>
      <c r="E247" s="16">
        <f ca="1">IF(ISNUMBER(kinematics!O89),kinematics!R89,0)</f>
        <v>0</v>
      </c>
      <c r="I247" s="9">
        <f t="shared" ca="1" si="17"/>
        <v>180</v>
      </c>
      <c r="J247" s="16">
        <f ca="1">IF(ISNUMBER(kinematics!O89),kinematics!P89,0)</f>
        <v>0</v>
      </c>
      <c r="K247" s="16">
        <f ca="1">IF(ISNUMBER(kinematics!O89),kinematics!S89,0)</f>
        <v>0</v>
      </c>
      <c r="M247" s="16">
        <f ca="1">IF(ISNUMBER(kinematics!O89),kinematics!N89,MAX($D$6:$D$186))</f>
        <v>180</v>
      </c>
      <c r="N247" s="16">
        <f ca="1">IF(ISNUMBER(kinematics!O89),kinematics!P89,0)</f>
        <v>0</v>
      </c>
      <c r="O247" s="16">
        <f ca="1">IF(ISNUMBER(kinematics!O89),kinematics!R89,0)</f>
        <v>0</v>
      </c>
      <c r="P247" s="16">
        <f ca="1">IF(ISNUMBER(kinematics!O89),kinematics!S89,0)</f>
        <v>0</v>
      </c>
      <c r="R247" s="9">
        <f t="shared" ca="1" si="21"/>
        <v>0</v>
      </c>
      <c r="S247" s="9">
        <f t="shared" ca="1" si="18"/>
        <v>0</v>
      </c>
    </row>
    <row r="248" spans="3:19" x14ac:dyDescent="0.25">
      <c r="C248" s="9">
        <f ca="1">IF(ISNUMBER(kinematics!O90),kinematics!O90,IF(ISNUMBER(kinematics!$O$30),MIN(kinematics!$O$30:$O$210),180))</f>
        <v>180</v>
      </c>
      <c r="D248" s="16">
        <f ca="1">IF(ISNUMBER(kinematics!O90),kinematics!N90,0)</f>
        <v>0</v>
      </c>
      <c r="E248" s="16">
        <f ca="1">IF(ISNUMBER(kinematics!O90),kinematics!R90,0)</f>
        <v>0</v>
      </c>
      <c r="I248" s="9">
        <f t="shared" ca="1" si="17"/>
        <v>180</v>
      </c>
      <c r="J248" s="16">
        <f ca="1">IF(ISNUMBER(kinematics!O90),kinematics!P90,0)</f>
        <v>0</v>
      </c>
      <c r="K248" s="16">
        <f ca="1">IF(ISNUMBER(kinematics!O90),kinematics!S90,0)</f>
        <v>0</v>
      </c>
      <c r="M248" s="16">
        <f ca="1">IF(ISNUMBER(kinematics!O90),kinematics!N90,MAX($D$6:$D$186))</f>
        <v>180</v>
      </c>
      <c r="N248" s="16">
        <f ca="1">IF(ISNUMBER(kinematics!O90),kinematics!P90,0)</f>
        <v>0</v>
      </c>
      <c r="O248" s="16">
        <f ca="1">IF(ISNUMBER(kinematics!O90),kinematics!R90,0)</f>
        <v>0</v>
      </c>
      <c r="P248" s="16">
        <f ca="1">IF(ISNUMBER(kinematics!O90),kinematics!S90,0)</f>
        <v>0</v>
      </c>
      <c r="R248" s="9">
        <f t="shared" ca="1" si="21"/>
        <v>0</v>
      </c>
      <c r="S248" s="9">
        <f t="shared" ca="1" si="18"/>
        <v>0</v>
      </c>
    </row>
    <row r="249" spans="3:19" x14ac:dyDescent="0.25">
      <c r="C249" s="9">
        <f ca="1">IF(ISNUMBER(kinematics!O91),kinematics!O91,IF(ISNUMBER(kinematics!$O$30),MIN(kinematics!$O$30:$O$210),180))</f>
        <v>180</v>
      </c>
      <c r="D249" s="16">
        <f ca="1">IF(ISNUMBER(kinematics!O91),kinematics!N91,0)</f>
        <v>0</v>
      </c>
      <c r="E249" s="16">
        <f ca="1">IF(ISNUMBER(kinematics!O91),kinematics!R91,0)</f>
        <v>0</v>
      </c>
      <c r="I249" s="9">
        <f t="shared" ca="1" si="17"/>
        <v>180</v>
      </c>
      <c r="J249" s="16">
        <f ca="1">IF(ISNUMBER(kinematics!O91),kinematics!P91,0)</f>
        <v>0</v>
      </c>
      <c r="K249" s="16">
        <f ca="1">IF(ISNUMBER(kinematics!O91),kinematics!S91,0)</f>
        <v>0</v>
      </c>
      <c r="M249" s="16">
        <f ca="1">IF(ISNUMBER(kinematics!O91),kinematics!N91,MAX($D$6:$D$186))</f>
        <v>180</v>
      </c>
      <c r="N249" s="16">
        <f ca="1">IF(ISNUMBER(kinematics!O91),kinematics!P91,0)</f>
        <v>0</v>
      </c>
      <c r="O249" s="16">
        <f ca="1">IF(ISNUMBER(kinematics!O91),kinematics!R91,0)</f>
        <v>0</v>
      </c>
      <c r="P249" s="16">
        <f ca="1">IF(ISNUMBER(kinematics!O91),kinematics!S91,0)</f>
        <v>0</v>
      </c>
      <c r="R249" s="9">
        <f t="shared" ca="1" si="21"/>
        <v>0</v>
      </c>
      <c r="S249" s="9">
        <f t="shared" ca="1" si="18"/>
        <v>0</v>
      </c>
    </row>
    <row r="250" spans="3:19" x14ac:dyDescent="0.25">
      <c r="C250" s="9">
        <f ca="1">IF(ISNUMBER(kinematics!O92),kinematics!O92,IF(ISNUMBER(kinematics!$O$30),MIN(kinematics!$O$30:$O$210),180))</f>
        <v>180</v>
      </c>
      <c r="D250" s="16">
        <f ca="1">IF(ISNUMBER(kinematics!O92),kinematics!N92,0)</f>
        <v>0</v>
      </c>
      <c r="E250" s="16">
        <f ca="1">IF(ISNUMBER(kinematics!O92),kinematics!R92,0)</f>
        <v>0</v>
      </c>
      <c r="I250" s="9">
        <f t="shared" ca="1" si="17"/>
        <v>180</v>
      </c>
      <c r="J250" s="16">
        <f ca="1">IF(ISNUMBER(kinematics!O92),kinematics!P92,0)</f>
        <v>0</v>
      </c>
      <c r="K250" s="16">
        <f ca="1">IF(ISNUMBER(kinematics!O92),kinematics!S92,0)</f>
        <v>0</v>
      </c>
      <c r="M250" s="16">
        <f ca="1">IF(ISNUMBER(kinematics!O92),kinematics!N92,MAX($D$6:$D$186))</f>
        <v>180</v>
      </c>
      <c r="N250" s="16">
        <f ca="1">IF(ISNUMBER(kinematics!O92),kinematics!P92,0)</f>
        <v>0</v>
      </c>
      <c r="O250" s="16">
        <f ca="1">IF(ISNUMBER(kinematics!O92),kinematics!R92,0)</f>
        <v>0</v>
      </c>
      <c r="P250" s="16">
        <f ca="1">IF(ISNUMBER(kinematics!O92),kinematics!S92,0)</f>
        <v>0</v>
      </c>
      <c r="R250" s="9">
        <f t="shared" ca="1" si="21"/>
        <v>0</v>
      </c>
      <c r="S250" s="9">
        <f t="shared" ca="1" si="18"/>
        <v>0</v>
      </c>
    </row>
    <row r="251" spans="3:19" x14ac:dyDescent="0.25">
      <c r="C251" s="9">
        <f ca="1">IF(ISNUMBER(kinematics!O93),kinematics!O93,IF(ISNUMBER(kinematics!$O$30),MIN(kinematics!$O$30:$O$210),180))</f>
        <v>180</v>
      </c>
      <c r="D251" s="16">
        <f ca="1">IF(ISNUMBER(kinematics!O93),kinematics!N93,0)</f>
        <v>0</v>
      </c>
      <c r="E251" s="16">
        <f ca="1">IF(ISNUMBER(kinematics!O93),kinematics!R93,0)</f>
        <v>0</v>
      </c>
      <c r="I251" s="9">
        <f t="shared" ca="1" si="17"/>
        <v>180</v>
      </c>
      <c r="J251" s="16">
        <f ca="1">IF(ISNUMBER(kinematics!O93),kinematics!P93,0)</f>
        <v>0</v>
      </c>
      <c r="K251" s="16">
        <f ca="1">IF(ISNUMBER(kinematics!O93),kinematics!S93,0)</f>
        <v>0</v>
      </c>
      <c r="M251" s="16">
        <f ca="1">IF(ISNUMBER(kinematics!O93),kinematics!N93,MAX($D$6:$D$186))</f>
        <v>180</v>
      </c>
      <c r="N251" s="16">
        <f ca="1">IF(ISNUMBER(kinematics!O93),kinematics!P93,0)</f>
        <v>0</v>
      </c>
      <c r="O251" s="16">
        <f ca="1">IF(ISNUMBER(kinematics!O93),kinematics!R93,0)</f>
        <v>0</v>
      </c>
      <c r="P251" s="16">
        <f ca="1">IF(ISNUMBER(kinematics!O93),kinematics!S93,0)</f>
        <v>0</v>
      </c>
      <c r="R251" s="9">
        <f t="shared" ca="1" si="21"/>
        <v>0</v>
      </c>
      <c r="S251" s="9">
        <f t="shared" ca="1" si="18"/>
        <v>0</v>
      </c>
    </row>
    <row r="252" spans="3:19" x14ac:dyDescent="0.25">
      <c r="C252" s="9">
        <f ca="1">IF(ISNUMBER(kinematics!O94),kinematics!O94,IF(ISNUMBER(kinematics!$O$30),MIN(kinematics!$O$30:$O$210),180))</f>
        <v>180</v>
      </c>
      <c r="D252" s="16">
        <f ca="1">IF(ISNUMBER(kinematics!O94),kinematics!N94,0)</f>
        <v>0</v>
      </c>
      <c r="E252" s="16">
        <f ca="1">IF(ISNUMBER(kinematics!O94),kinematics!R94,0)</f>
        <v>0</v>
      </c>
      <c r="I252" s="9">
        <f t="shared" ca="1" si="17"/>
        <v>180</v>
      </c>
      <c r="J252" s="16">
        <f ca="1">IF(ISNUMBER(kinematics!O94),kinematics!P94,0)</f>
        <v>0</v>
      </c>
      <c r="K252" s="16">
        <f ca="1">IF(ISNUMBER(kinematics!O94),kinematics!S94,0)</f>
        <v>0</v>
      </c>
      <c r="M252" s="16">
        <f ca="1">IF(ISNUMBER(kinematics!O94),kinematics!N94,MAX($D$6:$D$186))</f>
        <v>180</v>
      </c>
      <c r="N252" s="16">
        <f ca="1">IF(ISNUMBER(kinematics!O94),kinematics!P94,0)</f>
        <v>0</v>
      </c>
      <c r="O252" s="16">
        <f ca="1">IF(ISNUMBER(kinematics!O94),kinematics!R94,0)</f>
        <v>0</v>
      </c>
      <c r="P252" s="16">
        <f ca="1">IF(ISNUMBER(kinematics!O94),kinematics!S94,0)</f>
        <v>0</v>
      </c>
      <c r="R252" s="9">
        <f t="shared" ca="1" si="21"/>
        <v>0</v>
      </c>
      <c r="S252" s="9">
        <f t="shared" ca="1" si="18"/>
        <v>0</v>
      </c>
    </row>
    <row r="253" spans="3:19" x14ac:dyDescent="0.25">
      <c r="C253" s="9">
        <f ca="1">IF(ISNUMBER(kinematics!O95),kinematics!O95,IF(ISNUMBER(kinematics!$O$30),MIN(kinematics!$O$30:$O$210),180))</f>
        <v>180</v>
      </c>
      <c r="D253" s="16">
        <f ca="1">IF(ISNUMBER(kinematics!O95),kinematics!N95,0)</f>
        <v>0</v>
      </c>
      <c r="E253" s="16">
        <f ca="1">IF(ISNUMBER(kinematics!O95),kinematics!R95,0)</f>
        <v>0</v>
      </c>
      <c r="I253" s="9">
        <f t="shared" ca="1" si="17"/>
        <v>180</v>
      </c>
      <c r="J253" s="16">
        <f ca="1">IF(ISNUMBER(kinematics!O95),kinematics!P95,0)</f>
        <v>0</v>
      </c>
      <c r="K253" s="16">
        <f ca="1">IF(ISNUMBER(kinematics!O95),kinematics!S95,0)</f>
        <v>0</v>
      </c>
      <c r="M253" s="16">
        <f ca="1">IF(ISNUMBER(kinematics!O95),kinematics!N95,MAX($D$6:$D$186))</f>
        <v>180</v>
      </c>
      <c r="N253" s="16">
        <f ca="1">IF(ISNUMBER(kinematics!O95),kinematics!P95,0)</f>
        <v>0</v>
      </c>
      <c r="O253" s="16">
        <f ca="1">IF(ISNUMBER(kinematics!O95),kinematics!R95,0)</f>
        <v>0</v>
      </c>
      <c r="P253" s="16">
        <f ca="1">IF(ISNUMBER(kinematics!O95),kinematics!S95,0)</f>
        <v>0</v>
      </c>
      <c r="R253" s="9">
        <f t="shared" ca="1" si="21"/>
        <v>0</v>
      </c>
      <c r="S253" s="9">
        <f t="shared" ca="1" si="18"/>
        <v>0</v>
      </c>
    </row>
    <row r="254" spans="3:19" x14ac:dyDescent="0.25">
      <c r="C254" s="9">
        <f ca="1">IF(ISNUMBER(kinematics!O96),kinematics!O96,IF(ISNUMBER(kinematics!$O$30),MIN(kinematics!$O$30:$O$210),180))</f>
        <v>180</v>
      </c>
      <c r="D254" s="16">
        <f ca="1">IF(ISNUMBER(kinematics!O96),kinematics!N96,0)</f>
        <v>0</v>
      </c>
      <c r="E254" s="16">
        <f ca="1">IF(ISNUMBER(kinematics!O96),kinematics!R96,0)</f>
        <v>0</v>
      </c>
      <c r="I254" s="9">
        <f t="shared" ca="1" si="17"/>
        <v>180</v>
      </c>
      <c r="J254" s="16">
        <f ca="1">IF(ISNUMBER(kinematics!O96),kinematics!P96,0)</f>
        <v>0</v>
      </c>
      <c r="K254" s="16">
        <f ca="1">IF(ISNUMBER(kinematics!O96),kinematics!S96,0)</f>
        <v>0</v>
      </c>
      <c r="M254" s="16">
        <f ca="1">IF(ISNUMBER(kinematics!O96),kinematics!N96,MAX($D$6:$D$186))</f>
        <v>180</v>
      </c>
      <c r="N254" s="16">
        <f ca="1">IF(ISNUMBER(kinematics!O96),kinematics!P96,0)</f>
        <v>0</v>
      </c>
      <c r="O254" s="16">
        <f ca="1">IF(ISNUMBER(kinematics!O96),kinematics!R96,0)</f>
        <v>0</v>
      </c>
      <c r="P254" s="16">
        <f ca="1">IF(ISNUMBER(kinematics!O96),kinematics!S96,0)</f>
        <v>0</v>
      </c>
      <c r="R254" s="9">
        <f t="shared" ca="1" si="21"/>
        <v>0</v>
      </c>
      <c r="S254" s="9">
        <f t="shared" ca="1" si="18"/>
        <v>0</v>
      </c>
    </row>
    <row r="255" spans="3:19" x14ac:dyDescent="0.25">
      <c r="C255" s="9">
        <f ca="1">IF(ISNUMBER(kinematics!O97),kinematics!O97,IF(ISNUMBER(kinematics!$O$30),MIN(kinematics!$O$30:$O$210),180))</f>
        <v>180</v>
      </c>
      <c r="D255" s="16">
        <f ca="1">IF(ISNUMBER(kinematics!O97),kinematics!N97,0)</f>
        <v>0</v>
      </c>
      <c r="E255" s="16">
        <f ca="1">IF(ISNUMBER(kinematics!O97),kinematics!R97,0)</f>
        <v>0</v>
      </c>
      <c r="I255" s="9">
        <f t="shared" ca="1" si="17"/>
        <v>180</v>
      </c>
      <c r="J255" s="16">
        <f ca="1">IF(ISNUMBER(kinematics!O97),kinematics!P97,0)</f>
        <v>0</v>
      </c>
      <c r="K255" s="16">
        <f ca="1">IF(ISNUMBER(kinematics!O97),kinematics!S97,0)</f>
        <v>0</v>
      </c>
      <c r="M255" s="16">
        <f ca="1">IF(ISNUMBER(kinematics!O97),kinematics!N97,MAX($D$6:$D$186))</f>
        <v>180</v>
      </c>
      <c r="N255" s="16">
        <f ca="1">IF(ISNUMBER(kinematics!O97),kinematics!P97,0)</f>
        <v>0</v>
      </c>
      <c r="O255" s="16">
        <f ca="1">IF(ISNUMBER(kinematics!O97),kinematics!R97,0)</f>
        <v>0</v>
      </c>
      <c r="P255" s="16">
        <f ca="1">IF(ISNUMBER(kinematics!O97),kinematics!S97,0)</f>
        <v>0</v>
      </c>
      <c r="R255" s="9">
        <f t="shared" ca="1" si="21"/>
        <v>0</v>
      </c>
      <c r="S255" s="9">
        <f t="shared" ca="1" si="18"/>
        <v>0</v>
      </c>
    </row>
    <row r="256" spans="3:19" x14ac:dyDescent="0.25">
      <c r="C256" s="9">
        <f ca="1">IF(ISNUMBER(kinematics!O98),kinematics!O98,IF(ISNUMBER(kinematics!$O$30),MIN(kinematics!$O$30:$O$210),180))</f>
        <v>180</v>
      </c>
      <c r="D256" s="16">
        <f ca="1">IF(ISNUMBER(kinematics!O98),kinematics!N98,0)</f>
        <v>0</v>
      </c>
      <c r="E256" s="16">
        <f ca="1">IF(ISNUMBER(kinematics!O98),kinematics!R98,0)</f>
        <v>0</v>
      </c>
      <c r="I256" s="9">
        <f t="shared" ca="1" si="17"/>
        <v>180</v>
      </c>
      <c r="J256" s="16">
        <f ca="1">IF(ISNUMBER(kinematics!O98),kinematics!P98,0)</f>
        <v>0</v>
      </c>
      <c r="K256" s="16">
        <f ca="1">IF(ISNUMBER(kinematics!O98),kinematics!S98,0)</f>
        <v>0</v>
      </c>
      <c r="M256" s="16">
        <f ca="1">IF(ISNUMBER(kinematics!O98),kinematics!N98,MAX($D$6:$D$186))</f>
        <v>180</v>
      </c>
      <c r="N256" s="16">
        <f ca="1">IF(ISNUMBER(kinematics!O98),kinematics!P98,0)</f>
        <v>0</v>
      </c>
      <c r="O256" s="16">
        <f ca="1">IF(ISNUMBER(kinematics!O98),kinematics!R98,0)</f>
        <v>0</v>
      </c>
      <c r="P256" s="16">
        <f ca="1">IF(ISNUMBER(kinematics!O98),kinematics!S98,0)</f>
        <v>0</v>
      </c>
      <c r="R256" s="9">
        <f t="shared" ca="1" si="21"/>
        <v>0</v>
      </c>
      <c r="S256" s="9">
        <f t="shared" ca="1" si="18"/>
        <v>0</v>
      </c>
    </row>
    <row r="257" spans="3:19" x14ac:dyDescent="0.25">
      <c r="C257" s="9">
        <f ca="1">IF(ISNUMBER(kinematics!O99),kinematics!O99,IF(ISNUMBER(kinematics!$O$30),MIN(kinematics!$O$30:$O$210),180))</f>
        <v>180</v>
      </c>
      <c r="D257" s="16">
        <f ca="1">IF(ISNUMBER(kinematics!O99),kinematics!N99,0)</f>
        <v>0</v>
      </c>
      <c r="E257" s="16">
        <f ca="1">IF(ISNUMBER(kinematics!O99),kinematics!R99,0)</f>
        <v>0</v>
      </c>
      <c r="I257" s="9">
        <f t="shared" ca="1" si="17"/>
        <v>180</v>
      </c>
      <c r="J257" s="16">
        <f ca="1">IF(ISNUMBER(kinematics!O99),kinematics!P99,0)</f>
        <v>0</v>
      </c>
      <c r="K257" s="16">
        <f ca="1">IF(ISNUMBER(kinematics!O99),kinematics!S99,0)</f>
        <v>0</v>
      </c>
      <c r="M257" s="16">
        <f ca="1">IF(ISNUMBER(kinematics!O99),kinematics!N99,MAX($D$6:$D$186))</f>
        <v>180</v>
      </c>
      <c r="N257" s="16">
        <f ca="1">IF(ISNUMBER(kinematics!O99),kinematics!P99,0)</f>
        <v>0</v>
      </c>
      <c r="O257" s="16">
        <f ca="1">IF(ISNUMBER(kinematics!O99),kinematics!R99,0)</f>
        <v>0</v>
      </c>
      <c r="P257" s="16">
        <f ca="1">IF(ISNUMBER(kinematics!O99),kinematics!S99,0)</f>
        <v>0</v>
      </c>
      <c r="R257" s="9">
        <f t="shared" ca="1" si="21"/>
        <v>0</v>
      </c>
      <c r="S257" s="9">
        <f t="shared" ca="1" si="18"/>
        <v>0</v>
      </c>
    </row>
    <row r="258" spans="3:19" x14ac:dyDescent="0.25">
      <c r="C258" s="9">
        <f ca="1">IF(ISNUMBER(kinematics!O100),kinematics!O100,IF(ISNUMBER(kinematics!$O$30),MIN(kinematics!$O$30:$O$210),180))</f>
        <v>180</v>
      </c>
      <c r="D258" s="16">
        <f ca="1">IF(ISNUMBER(kinematics!O100),kinematics!N100,0)</f>
        <v>0</v>
      </c>
      <c r="E258" s="16">
        <f ca="1">IF(ISNUMBER(kinematics!O100),kinematics!R100,0)</f>
        <v>0</v>
      </c>
      <c r="I258" s="9">
        <f t="shared" ca="1" si="17"/>
        <v>180</v>
      </c>
      <c r="J258" s="16">
        <f ca="1">IF(ISNUMBER(kinematics!O100),kinematics!P100,0)</f>
        <v>0</v>
      </c>
      <c r="K258" s="16">
        <f ca="1">IF(ISNUMBER(kinematics!O100),kinematics!S100,0)</f>
        <v>0</v>
      </c>
      <c r="M258" s="16">
        <f ca="1">IF(ISNUMBER(kinematics!O100),kinematics!N100,MAX($D$6:$D$186))</f>
        <v>180</v>
      </c>
      <c r="N258" s="16">
        <f ca="1">IF(ISNUMBER(kinematics!O100),kinematics!P100,0)</f>
        <v>0</v>
      </c>
      <c r="O258" s="16">
        <f ca="1">IF(ISNUMBER(kinematics!O100),kinematics!R100,0)</f>
        <v>0</v>
      </c>
      <c r="P258" s="16">
        <f ca="1">IF(ISNUMBER(kinematics!O100),kinematics!S100,0)</f>
        <v>0</v>
      </c>
      <c r="R258" s="9">
        <f t="shared" ca="1" si="21"/>
        <v>0</v>
      </c>
      <c r="S258" s="9">
        <f t="shared" ca="1" si="18"/>
        <v>0</v>
      </c>
    </row>
    <row r="259" spans="3:19" x14ac:dyDescent="0.25">
      <c r="C259" s="9">
        <f ca="1">IF(ISNUMBER(kinematics!O101),kinematics!O101,IF(ISNUMBER(kinematics!$O$30),MIN(kinematics!$O$30:$O$210),180))</f>
        <v>180</v>
      </c>
      <c r="D259" s="16">
        <f ca="1">IF(ISNUMBER(kinematics!O101),kinematics!N101,0)</f>
        <v>0</v>
      </c>
      <c r="E259" s="16">
        <f ca="1">IF(ISNUMBER(kinematics!O101),kinematics!R101,0)</f>
        <v>0</v>
      </c>
      <c r="I259" s="9">
        <f t="shared" ca="1" si="17"/>
        <v>180</v>
      </c>
      <c r="J259" s="16">
        <f ca="1">IF(ISNUMBER(kinematics!O101),kinematics!P101,0)</f>
        <v>0</v>
      </c>
      <c r="K259" s="16">
        <f ca="1">IF(ISNUMBER(kinematics!O101),kinematics!S101,0)</f>
        <v>0</v>
      </c>
      <c r="M259" s="16">
        <f ca="1">IF(ISNUMBER(kinematics!O101),kinematics!N101,MAX($D$6:$D$186))</f>
        <v>180</v>
      </c>
      <c r="N259" s="16">
        <f ca="1">IF(ISNUMBER(kinematics!O101),kinematics!P101,0)</f>
        <v>0</v>
      </c>
      <c r="O259" s="16">
        <f ca="1">IF(ISNUMBER(kinematics!O101),kinematics!R101,0)</f>
        <v>0</v>
      </c>
      <c r="P259" s="16">
        <f ca="1">IF(ISNUMBER(kinematics!O101),kinematics!S101,0)</f>
        <v>0</v>
      </c>
      <c r="R259" s="9">
        <f t="shared" ca="1" si="21"/>
        <v>0</v>
      </c>
      <c r="S259" s="9">
        <f t="shared" ca="1" si="18"/>
        <v>0</v>
      </c>
    </row>
    <row r="260" spans="3:19" x14ac:dyDescent="0.25">
      <c r="C260" s="9">
        <f ca="1">IF(ISNUMBER(kinematics!O102),kinematics!O102,IF(ISNUMBER(kinematics!$O$30),MIN(kinematics!$O$30:$O$210),180))</f>
        <v>180</v>
      </c>
      <c r="D260" s="16">
        <f ca="1">IF(ISNUMBER(kinematics!O102),kinematics!N102,0)</f>
        <v>0</v>
      </c>
      <c r="E260" s="16">
        <f ca="1">IF(ISNUMBER(kinematics!O102),kinematics!R102,0)</f>
        <v>0</v>
      </c>
      <c r="I260" s="9">
        <f t="shared" ca="1" si="17"/>
        <v>180</v>
      </c>
      <c r="J260" s="16">
        <f ca="1">IF(ISNUMBER(kinematics!O102),kinematics!P102,0)</f>
        <v>0</v>
      </c>
      <c r="K260" s="16">
        <f ca="1">IF(ISNUMBER(kinematics!O102),kinematics!S102,0)</f>
        <v>0</v>
      </c>
      <c r="M260" s="16">
        <f ca="1">IF(ISNUMBER(kinematics!O102),kinematics!N102,MAX($D$6:$D$186))</f>
        <v>180</v>
      </c>
      <c r="N260" s="16">
        <f ca="1">IF(ISNUMBER(kinematics!O102),kinematics!P102,0)</f>
        <v>0</v>
      </c>
      <c r="O260" s="16">
        <f ca="1">IF(ISNUMBER(kinematics!O102),kinematics!R102,0)</f>
        <v>0</v>
      </c>
      <c r="P260" s="16">
        <f ca="1">IF(ISNUMBER(kinematics!O102),kinematics!S102,0)</f>
        <v>0</v>
      </c>
      <c r="R260" s="9">
        <f t="shared" ca="1" si="21"/>
        <v>0</v>
      </c>
      <c r="S260" s="9">
        <f t="shared" ca="1" si="18"/>
        <v>0</v>
      </c>
    </row>
    <row r="261" spans="3:19" x14ac:dyDescent="0.25">
      <c r="C261" s="9">
        <f ca="1">IF(ISNUMBER(kinematics!O103),kinematics!O103,IF(ISNUMBER(kinematics!$O$30),MIN(kinematics!$O$30:$O$210),180))</f>
        <v>180</v>
      </c>
      <c r="D261" s="16">
        <f ca="1">IF(ISNUMBER(kinematics!O103),kinematics!N103,0)</f>
        <v>0</v>
      </c>
      <c r="E261" s="16">
        <f ca="1">IF(ISNUMBER(kinematics!O103),kinematics!R103,0)</f>
        <v>0</v>
      </c>
      <c r="I261" s="9">
        <f t="shared" ca="1" si="17"/>
        <v>180</v>
      </c>
      <c r="J261" s="16">
        <f ca="1">IF(ISNUMBER(kinematics!O103),kinematics!P103,0)</f>
        <v>0</v>
      </c>
      <c r="K261" s="16">
        <f ca="1">IF(ISNUMBER(kinematics!O103),kinematics!S103,0)</f>
        <v>0</v>
      </c>
      <c r="M261" s="16">
        <f ca="1">IF(ISNUMBER(kinematics!O103),kinematics!N103,MAX($D$6:$D$186))</f>
        <v>180</v>
      </c>
      <c r="N261" s="16">
        <f ca="1">IF(ISNUMBER(kinematics!O103),kinematics!P103,0)</f>
        <v>0</v>
      </c>
      <c r="O261" s="16">
        <f ca="1">IF(ISNUMBER(kinematics!O103),kinematics!R103,0)</f>
        <v>0</v>
      </c>
      <c r="P261" s="16">
        <f ca="1">IF(ISNUMBER(kinematics!O103),kinematics!S103,0)</f>
        <v>0</v>
      </c>
      <c r="R261" s="9">
        <f t="shared" ca="1" si="21"/>
        <v>0</v>
      </c>
      <c r="S261" s="9">
        <f t="shared" ca="1" si="18"/>
        <v>0</v>
      </c>
    </row>
    <row r="262" spans="3:19" x14ac:dyDescent="0.25">
      <c r="C262" s="9">
        <f ca="1">IF(ISNUMBER(kinematics!O104),kinematics!O104,IF(ISNUMBER(kinematics!$O$30),MIN(kinematics!$O$30:$O$210),180))</f>
        <v>180</v>
      </c>
      <c r="D262" s="16">
        <f ca="1">IF(ISNUMBER(kinematics!O104),kinematics!N104,0)</f>
        <v>0</v>
      </c>
      <c r="E262" s="16">
        <f ca="1">IF(ISNUMBER(kinematics!O104),kinematics!R104,0)</f>
        <v>0</v>
      </c>
      <c r="I262" s="9">
        <f t="shared" ca="1" si="17"/>
        <v>180</v>
      </c>
      <c r="J262" s="16">
        <f ca="1">IF(ISNUMBER(kinematics!O104),kinematics!P104,0)</f>
        <v>0</v>
      </c>
      <c r="K262" s="16">
        <f ca="1">IF(ISNUMBER(kinematics!O104),kinematics!S104,0)</f>
        <v>0</v>
      </c>
      <c r="M262" s="16">
        <f ca="1">IF(ISNUMBER(kinematics!O104),kinematics!N104,MAX($D$6:$D$186))</f>
        <v>180</v>
      </c>
      <c r="N262" s="16">
        <f ca="1">IF(ISNUMBER(kinematics!O104),kinematics!P104,0)</f>
        <v>0</v>
      </c>
      <c r="O262" s="16">
        <f ca="1">IF(ISNUMBER(kinematics!O104),kinematics!R104,0)</f>
        <v>0</v>
      </c>
      <c r="P262" s="16">
        <f ca="1">IF(ISNUMBER(kinematics!O104),kinematics!S104,0)</f>
        <v>0</v>
      </c>
      <c r="R262" s="9">
        <f t="shared" ca="1" si="21"/>
        <v>0</v>
      </c>
      <c r="S262" s="9">
        <f t="shared" ref="S262:S293" ca="1" si="22">P262</f>
        <v>0</v>
      </c>
    </row>
    <row r="263" spans="3:19" x14ac:dyDescent="0.25">
      <c r="C263" s="9">
        <f ca="1">IF(ISNUMBER(kinematics!O105),kinematics!O105,IF(ISNUMBER(kinematics!$O$30),MIN(kinematics!$O$30:$O$210),180))</f>
        <v>180</v>
      </c>
      <c r="D263" s="16">
        <f ca="1">IF(ISNUMBER(kinematics!O105),kinematics!N105,0)</f>
        <v>0</v>
      </c>
      <c r="E263" s="16">
        <f ca="1">IF(ISNUMBER(kinematics!O105),kinematics!R105,0)</f>
        <v>0</v>
      </c>
      <c r="I263" s="9">
        <f t="shared" ca="1" si="17"/>
        <v>180</v>
      </c>
      <c r="J263" s="16">
        <f ca="1">IF(ISNUMBER(kinematics!O105),kinematics!P105,0)</f>
        <v>0</v>
      </c>
      <c r="K263" s="16">
        <f ca="1">IF(ISNUMBER(kinematics!O105),kinematics!S105,0)</f>
        <v>0</v>
      </c>
      <c r="M263" s="16">
        <f ca="1">IF(ISNUMBER(kinematics!O105),kinematics!N105,MAX($D$6:$D$186))</f>
        <v>180</v>
      </c>
      <c r="N263" s="16">
        <f ca="1">IF(ISNUMBER(kinematics!O105),kinematics!P105,0)</f>
        <v>0</v>
      </c>
      <c r="O263" s="16">
        <f ca="1">IF(ISNUMBER(kinematics!O105),kinematics!R105,0)</f>
        <v>0</v>
      </c>
      <c r="P263" s="16">
        <f ca="1">IF(ISNUMBER(kinematics!O105),kinematics!S105,0)</f>
        <v>0</v>
      </c>
      <c r="R263" s="9">
        <f t="shared" ca="1" si="20"/>
        <v>0</v>
      </c>
      <c r="S263" s="9">
        <f t="shared" ca="1" si="22"/>
        <v>0</v>
      </c>
    </row>
    <row r="264" spans="3:19" x14ac:dyDescent="0.25">
      <c r="C264" s="9">
        <f ca="1">IF(ISNUMBER(kinematics!O106),kinematics!O106,IF(ISNUMBER(kinematics!$O$30),MIN(kinematics!$O$30:$O$210),180))</f>
        <v>180</v>
      </c>
      <c r="D264" s="16">
        <f ca="1">IF(ISNUMBER(kinematics!O106),kinematics!N106,0)</f>
        <v>0</v>
      </c>
      <c r="E264" s="16">
        <f ca="1">IF(ISNUMBER(kinematics!O106),kinematics!R106,0)</f>
        <v>0</v>
      </c>
      <c r="I264" s="9">
        <f t="shared" ref="I264:I327" ca="1" si="23">C264</f>
        <v>180</v>
      </c>
      <c r="J264" s="16">
        <f ca="1">IF(ISNUMBER(kinematics!O106),kinematics!P106,0)</f>
        <v>0</v>
      </c>
      <c r="K264" s="16">
        <f ca="1">IF(ISNUMBER(kinematics!O106),kinematics!S106,0)</f>
        <v>0</v>
      </c>
      <c r="M264" s="16">
        <f ca="1">IF(ISNUMBER(kinematics!O106),kinematics!N106,MAX($D$6:$D$186))</f>
        <v>180</v>
      </c>
      <c r="N264" s="16">
        <f ca="1">IF(ISNUMBER(kinematics!O106),kinematics!P106,0)</f>
        <v>0</v>
      </c>
      <c r="O264" s="16">
        <f ca="1">IF(ISNUMBER(kinematics!O106),kinematics!R106,0)</f>
        <v>0</v>
      </c>
      <c r="P264" s="16">
        <f ca="1">IF(ISNUMBER(kinematics!O106),kinematics!S106,0)</f>
        <v>0</v>
      </c>
      <c r="R264" s="9">
        <f t="shared" ca="1" si="20"/>
        <v>0</v>
      </c>
      <c r="S264" s="9">
        <f t="shared" ca="1" si="22"/>
        <v>0</v>
      </c>
    </row>
    <row r="265" spans="3:19" x14ac:dyDescent="0.25">
      <c r="C265" s="9">
        <f ca="1">IF(ISNUMBER(kinematics!O107),kinematics!O107,IF(ISNUMBER(kinematics!$O$30),MIN(kinematics!$O$30:$O$210),180))</f>
        <v>180</v>
      </c>
      <c r="D265" s="16">
        <f ca="1">IF(ISNUMBER(kinematics!O107),kinematics!N107,0)</f>
        <v>0</v>
      </c>
      <c r="E265" s="16">
        <f ca="1">IF(ISNUMBER(kinematics!O107),kinematics!R107,0)</f>
        <v>0</v>
      </c>
      <c r="I265" s="9">
        <f t="shared" ca="1" si="23"/>
        <v>180</v>
      </c>
      <c r="J265" s="16">
        <f ca="1">IF(ISNUMBER(kinematics!O107),kinematics!P107,0)</f>
        <v>0</v>
      </c>
      <c r="K265" s="16">
        <f ca="1">IF(ISNUMBER(kinematics!O107),kinematics!S107,0)</f>
        <v>0</v>
      </c>
      <c r="M265" s="16">
        <f ca="1">IF(ISNUMBER(kinematics!O107),kinematics!N107,MAX($D$6:$D$186))</f>
        <v>180</v>
      </c>
      <c r="N265" s="16">
        <f ca="1">IF(ISNUMBER(kinematics!O107),kinematics!P107,0)</f>
        <v>0</v>
      </c>
      <c r="O265" s="16">
        <f ca="1">IF(ISNUMBER(kinematics!O107),kinematics!R107,0)</f>
        <v>0</v>
      </c>
      <c r="P265" s="16">
        <f ca="1">IF(ISNUMBER(kinematics!O107),kinematics!S107,0)</f>
        <v>0</v>
      </c>
      <c r="R265" s="9">
        <f t="shared" ca="1" si="20"/>
        <v>0</v>
      </c>
      <c r="S265" s="9">
        <f t="shared" ca="1" si="22"/>
        <v>0</v>
      </c>
    </row>
    <row r="266" spans="3:19" x14ac:dyDescent="0.25">
      <c r="C266" s="9">
        <f ca="1">IF(ISNUMBER(kinematics!O108),kinematics!O108,IF(ISNUMBER(kinematics!$O$30),MIN(kinematics!$O$30:$O$210),180))</f>
        <v>180</v>
      </c>
      <c r="D266" s="16">
        <f ca="1">IF(ISNUMBER(kinematics!O108),kinematics!N108,0)</f>
        <v>0</v>
      </c>
      <c r="E266" s="16">
        <f ca="1">IF(ISNUMBER(kinematics!O108),kinematics!R108,0)</f>
        <v>0</v>
      </c>
      <c r="I266" s="9">
        <f t="shared" ca="1" si="23"/>
        <v>180</v>
      </c>
      <c r="J266" s="16">
        <f ca="1">IF(ISNUMBER(kinematics!O108),kinematics!P108,0)</f>
        <v>0</v>
      </c>
      <c r="K266" s="16">
        <f ca="1">IF(ISNUMBER(kinematics!O108),kinematics!S108,0)</f>
        <v>0</v>
      </c>
      <c r="M266" s="16">
        <f ca="1">IF(ISNUMBER(kinematics!O108),kinematics!N108,MAX($D$6:$D$186))</f>
        <v>180</v>
      </c>
      <c r="N266" s="16">
        <f ca="1">IF(ISNUMBER(kinematics!O108),kinematics!P108,0)</f>
        <v>0</v>
      </c>
      <c r="O266" s="16">
        <f ca="1">IF(ISNUMBER(kinematics!O108),kinematics!R108,0)</f>
        <v>0</v>
      </c>
      <c r="P266" s="16">
        <f ca="1">IF(ISNUMBER(kinematics!O108),kinematics!S108,0)</f>
        <v>0</v>
      </c>
      <c r="R266" s="9">
        <f t="shared" ca="1" si="20"/>
        <v>0</v>
      </c>
      <c r="S266" s="9">
        <f t="shared" ca="1" si="22"/>
        <v>0</v>
      </c>
    </row>
    <row r="267" spans="3:19" x14ac:dyDescent="0.25">
      <c r="C267" s="9">
        <f ca="1">IF(ISNUMBER(kinematics!O109),kinematics!O109,IF(ISNUMBER(kinematics!$O$30),MIN(kinematics!$O$30:$O$210),180))</f>
        <v>180</v>
      </c>
      <c r="D267" s="16">
        <f ca="1">IF(ISNUMBER(kinematics!O109),kinematics!N109,0)</f>
        <v>0</v>
      </c>
      <c r="E267" s="16">
        <f ca="1">IF(ISNUMBER(kinematics!O109),kinematics!R109,0)</f>
        <v>0</v>
      </c>
      <c r="I267" s="9">
        <f t="shared" ca="1" si="23"/>
        <v>180</v>
      </c>
      <c r="J267" s="16">
        <f ca="1">IF(ISNUMBER(kinematics!O109),kinematics!P109,0)</f>
        <v>0</v>
      </c>
      <c r="K267" s="16">
        <f ca="1">IF(ISNUMBER(kinematics!O109),kinematics!S109,0)</f>
        <v>0</v>
      </c>
      <c r="M267" s="16">
        <f ca="1">IF(ISNUMBER(kinematics!O109),kinematics!N109,MAX($D$6:$D$186))</f>
        <v>180</v>
      </c>
      <c r="N267" s="16">
        <f ca="1">IF(ISNUMBER(kinematics!O109),kinematics!P109,0)</f>
        <v>0</v>
      </c>
      <c r="O267" s="16">
        <f ca="1">IF(ISNUMBER(kinematics!O109),kinematics!R109,0)</f>
        <v>0</v>
      </c>
      <c r="P267" s="16">
        <f ca="1">IF(ISNUMBER(kinematics!O109),kinematics!S109,0)</f>
        <v>0</v>
      </c>
      <c r="R267" s="9">
        <f t="shared" ca="1" si="20"/>
        <v>0</v>
      </c>
      <c r="S267" s="9">
        <f t="shared" ca="1" si="22"/>
        <v>0</v>
      </c>
    </row>
    <row r="268" spans="3:19" x14ac:dyDescent="0.25">
      <c r="C268" s="9">
        <f ca="1">IF(ISNUMBER(kinematics!O110),kinematics!O110,IF(ISNUMBER(kinematics!$O$30),MIN(kinematics!$O$30:$O$210),180))</f>
        <v>180</v>
      </c>
      <c r="D268" s="16">
        <f ca="1">IF(ISNUMBER(kinematics!O110),kinematics!N110,0)</f>
        <v>0</v>
      </c>
      <c r="E268" s="16">
        <f ca="1">IF(ISNUMBER(kinematics!O110),kinematics!R110,0)</f>
        <v>0</v>
      </c>
      <c r="I268" s="9">
        <f t="shared" ca="1" si="23"/>
        <v>180</v>
      </c>
      <c r="J268" s="16">
        <f ca="1">IF(ISNUMBER(kinematics!O110),kinematics!P110,0)</f>
        <v>0</v>
      </c>
      <c r="K268" s="16">
        <f ca="1">IF(ISNUMBER(kinematics!O110),kinematics!S110,0)</f>
        <v>0</v>
      </c>
      <c r="M268" s="16">
        <f ca="1">IF(ISNUMBER(kinematics!O110),kinematics!N110,MAX($D$6:$D$186))</f>
        <v>180</v>
      </c>
      <c r="N268" s="16">
        <f ca="1">IF(ISNUMBER(kinematics!O110),kinematics!P110,0)</f>
        <v>0</v>
      </c>
      <c r="O268" s="16">
        <f ca="1">IF(ISNUMBER(kinematics!O110),kinematics!R110,0)</f>
        <v>0</v>
      </c>
      <c r="P268" s="16">
        <f ca="1">IF(ISNUMBER(kinematics!O110),kinematics!S110,0)</f>
        <v>0</v>
      </c>
      <c r="R268" s="9">
        <f t="shared" ca="1" si="20"/>
        <v>0</v>
      </c>
      <c r="S268" s="9">
        <f t="shared" ca="1" si="22"/>
        <v>0</v>
      </c>
    </row>
    <row r="269" spans="3:19" x14ac:dyDescent="0.25">
      <c r="C269" s="9">
        <f ca="1">IF(ISNUMBER(kinematics!O111),kinematics!O111,IF(ISNUMBER(kinematics!$O$30),MIN(kinematics!$O$30:$O$210),180))</f>
        <v>180</v>
      </c>
      <c r="D269" s="16">
        <f ca="1">IF(ISNUMBER(kinematics!O111),kinematics!N111,0)</f>
        <v>0</v>
      </c>
      <c r="E269" s="16">
        <f ca="1">IF(ISNUMBER(kinematics!O111),kinematics!R111,0)</f>
        <v>0</v>
      </c>
      <c r="I269" s="9">
        <f t="shared" ca="1" si="23"/>
        <v>180</v>
      </c>
      <c r="J269" s="16">
        <f ca="1">IF(ISNUMBER(kinematics!O111),kinematics!P111,0)</f>
        <v>0</v>
      </c>
      <c r="K269" s="16">
        <f ca="1">IF(ISNUMBER(kinematics!O111),kinematics!S111,0)</f>
        <v>0</v>
      </c>
      <c r="M269" s="16">
        <f ca="1">IF(ISNUMBER(kinematics!O111),kinematics!N111,MAX($D$6:$D$186))</f>
        <v>180</v>
      </c>
      <c r="N269" s="16">
        <f ca="1">IF(ISNUMBER(kinematics!O111),kinematics!P111,0)</f>
        <v>0</v>
      </c>
      <c r="O269" s="16">
        <f ca="1">IF(ISNUMBER(kinematics!O111),kinematics!R111,0)</f>
        <v>0</v>
      </c>
      <c r="P269" s="16">
        <f ca="1">IF(ISNUMBER(kinematics!O111),kinematics!S111,0)</f>
        <v>0</v>
      </c>
      <c r="R269" s="9">
        <f t="shared" ca="1" si="20"/>
        <v>0</v>
      </c>
      <c r="S269" s="9">
        <f t="shared" ca="1" si="22"/>
        <v>0</v>
      </c>
    </row>
    <row r="270" spans="3:19" x14ac:dyDescent="0.25">
      <c r="C270" s="9">
        <f ca="1">IF(ISNUMBER(kinematics!O112),kinematics!O112,IF(ISNUMBER(kinematics!$O$30),MIN(kinematics!$O$30:$O$210),180))</f>
        <v>180</v>
      </c>
      <c r="D270" s="16">
        <f ca="1">IF(ISNUMBER(kinematics!O112),kinematics!N112,0)</f>
        <v>0</v>
      </c>
      <c r="E270" s="16">
        <f ca="1">IF(ISNUMBER(kinematics!O112),kinematics!R112,0)</f>
        <v>0</v>
      </c>
      <c r="I270" s="9">
        <f t="shared" ca="1" si="23"/>
        <v>180</v>
      </c>
      <c r="J270" s="16">
        <f ca="1">IF(ISNUMBER(kinematics!O112),kinematics!P112,0)</f>
        <v>0</v>
      </c>
      <c r="K270" s="16">
        <f ca="1">IF(ISNUMBER(kinematics!O112),kinematics!S112,0)</f>
        <v>0</v>
      </c>
      <c r="M270" s="16">
        <f ca="1">IF(ISNUMBER(kinematics!O112),kinematics!N112,MAX($D$6:$D$186))</f>
        <v>180</v>
      </c>
      <c r="N270" s="16">
        <f ca="1">IF(ISNUMBER(kinematics!O112),kinematics!P112,0)</f>
        <v>0</v>
      </c>
      <c r="O270" s="16">
        <f ca="1">IF(ISNUMBER(kinematics!O112),kinematics!R112,0)</f>
        <v>0</v>
      </c>
      <c r="P270" s="16">
        <f ca="1">IF(ISNUMBER(kinematics!O112),kinematics!S112,0)</f>
        <v>0</v>
      </c>
      <c r="R270" s="9">
        <f t="shared" ca="1" si="20"/>
        <v>0</v>
      </c>
      <c r="S270" s="9">
        <f t="shared" ca="1" si="22"/>
        <v>0</v>
      </c>
    </row>
    <row r="271" spans="3:19" x14ac:dyDescent="0.25">
      <c r="C271" s="9">
        <f ca="1">IF(ISNUMBER(kinematics!O113),kinematics!O113,IF(ISNUMBER(kinematics!$O$30),MIN(kinematics!$O$30:$O$210),180))</f>
        <v>180</v>
      </c>
      <c r="D271" s="16">
        <f ca="1">IF(ISNUMBER(kinematics!O113),kinematics!N113,0)</f>
        <v>0</v>
      </c>
      <c r="E271" s="16">
        <f ca="1">IF(ISNUMBER(kinematics!O113),kinematics!R113,0)</f>
        <v>0</v>
      </c>
      <c r="I271" s="9">
        <f t="shared" ca="1" si="23"/>
        <v>180</v>
      </c>
      <c r="J271" s="16">
        <f ca="1">IF(ISNUMBER(kinematics!O113),kinematics!P113,0)</f>
        <v>0</v>
      </c>
      <c r="K271" s="16">
        <f ca="1">IF(ISNUMBER(kinematics!O113),kinematics!S113,0)</f>
        <v>0</v>
      </c>
      <c r="M271" s="16">
        <f ca="1">IF(ISNUMBER(kinematics!O113),kinematics!N113,MAX($D$6:$D$186))</f>
        <v>180</v>
      </c>
      <c r="N271" s="16">
        <f ca="1">IF(ISNUMBER(kinematics!O113),kinematics!P113,0)</f>
        <v>0</v>
      </c>
      <c r="O271" s="16">
        <f ca="1">IF(ISNUMBER(kinematics!O113),kinematics!R113,0)</f>
        <v>0</v>
      </c>
      <c r="P271" s="16">
        <f ca="1">IF(ISNUMBER(kinematics!O113),kinematics!S113,0)</f>
        <v>0</v>
      </c>
      <c r="R271" s="9">
        <f t="shared" ca="1" si="20"/>
        <v>0</v>
      </c>
      <c r="S271" s="9">
        <f t="shared" ca="1" si="22"/>
        <v>0</v>
      </c>
    </row>
    <row r="272" spans="3:19" x14ac:dyDescent="0.25">
      <c r="C272" s="9">
        <f ca="1">IF(ISNUMBER(kinematics!O114),kinematics!O114,IF(ISNUMBER(kinematics!$O$30),MIN(kinematics!$O$30:$O$210),180))</f>
        <v>180</v>
      </c>
      <c r="D272" s="16">
        <f ca="1">IF(ISNUMBER(kinematics!O114),kinematics!N114,0)</f>
        <v>0</v>
      </c>
      <c r="E272" s="16">
        <f ca="1">IF(ISNUMBER(kinematics!O114),kinematics!R114,0)</f>
        <v>0</v>
      </c>
      <c r="I272" s="9">
        <f t="shared" ca="1" si="23"/>
        <v>180</v>
      </c>
      <c r="J272" s="16">
        <f ca="1">IF(ISNUMBER(kinematics!O114),kinematics!P114,0)</f>
        <v>0</v>
      </c>
      <c r="K272" s="16">
        <f ca="1">IF(ISNUMBER(kinematics!O114),kinematics!S114,0)</f>
        <v>0</v>
      </c>
      <c r="M272" s="16">
        <f ca="1">IF(ISNUMBER(kinematics!O114),kinematics!N114,MAX($D$6:$D$186))</f>
        <v>180</v>
      </c>
      <c r="N272" s="16">
        <f ca="1">IF(ISNUMBER(kinematics!O114),kinematics!P114,0)</f>
        <v>0</v>
      </c>
      <c r="O272" s="16">
        <f ca="1">IF(ISNUMBER(kinematics!O114),kinematics!R114,0)</f>
        <v>0</v>
      </c>
      <c r="P272" s="16">
        <f ca="1">IF(ISNUMBER(kinematics!O114),kinematics!S114,0)</f>
        <v>0</v>
      </c>
      <c r="R272" s="9">
        <f t="shared" ca="1" si="20"/>
        <v>0</v>
      </c>
      <c r="S272" s="9">
        <f t="shared" ca="1" si="22"/>
        <v>0</v>
      </c>
    </row>
    <row r="273" spans="3:19" x14ac:dyDescent="0.25">
      <c r="C273" s="9">
        <f ca="1">IF(ISNUMBER(kinematics!O115),kinematics!O115,IF(ISNUMBER(kinematics!$O$30),MIN(kinematics!$O$30:$O$210),180))</f>
        <v>180</v>
      </c>
      <c r="D273" s="16">
        <f ca="1">IF(ISNUMBER(kinematics!O115),kinematics!N115,0)</f>
        <v>0</v>
      </c>
      <c r="E273" s="16">
        <f ca="1">IF(ISNUMBER(kinematics!O115),kinematics!R115,0)</f>
        <v>0</v>
      </c>
      <c r="I273" s="9">
        <f t="shared" ca="1" si="23"/>
        <v>180</v>
      </c>
      <c r="J273" s="16">
        <f ca="1">IF(ISNUMBER(kinematics!O115),kinematics!P115,0)</f>
        <v>0</v>
      </c>
      <c r="K273" s="16">
        <f ca="1">IF(ISNUMBER(kinematics!O115),kinematics!S115,0)</f>
        <v>0</v>
      </c>
      <c r="M273" s="16">
        <f ca="1">IF(ISNUMBER(kinematics!O115),kinematics!N115,MAX($D$6:$D$186))</f>
        <v>180</v>
      </c>
      <c r="N273" s="16">
        <f ca="1">IF(ISNUMBER(kinematics!O115),kinematics!P115,0)</f>
        <v>0</v>
      </c>
      <c r="O273" s="16">
        <f ca="1">IF(ISNUMBER(kinematics!O115),kinematics!R115,0)</f>
        <v>0</v>
      </c>
      <c r="P273" s="16">
        <f ca="1">IF(ISNUMBER(kinematics!O115),kinematics!S115,0)</f>
        <v>0</v>
      </c>
      <c r="R273" s="9">
        <f t="shared" ca="1" si="20"/>
        <v>0</v>
      </c>
      <c r="S273" s="9">
        <f t="shared" ca="1" si="22"/>
        <v>0</v>
      </c>
    </row>
    <row r="274" spans="3:19" x14ac:dyDescent="0.25">
      <c r="C274" s="9">
        <f ca="1">IF(ISNUMBER(kinematics!O116),kinematics!O116,IF(ISNUMBER(kinematics!$O$30),MIN(kinematics!$O$30:$O$210),180))</f>
        <v>180</v>
      </c>
      <c r="D274" s="16">
        <f ca="1">IF(ISNUMBER(kinematics!O116),kinematics!N116,0)</f>
        <v>0</v>
      </c>
      <c r="E274" s="16">
        <f ca="1">IF(ISNUMBER(kinematics!O116),kinematics!R116,0)</f>
        <v>0</v>
      </c>
      <c r="I274" s="9">
        <f t="shared" ca="1" si="23"/>
        <v>180</v>
      </c>
      <c r="J274" s="16">
        <f ca="1">IF(ISNUMBER(kinematics!O116),kinematics!P116,0)</f>
        <v>0</v>
      </c>
      <c r="K274" s="16">
        <f ca="1">IF(ISNUMBER(kinematics!O116),kinematics!S116,0)</f>
        <v>0</v>
      </c>
      <c r="M274" s="16">
        <f ca="1">IF(ISNUMBER(kinematics!O116),kinematics!N116,MAX($D$6:$D$186))</f>
        <v>180</v>
      </c>
      <c r="N274" s="16">
        <f ca="1">IF(ISNUMBER(kinematics!O116),kinematics!P116,0)</f>
        <v>0</v>
      </c>
      <c r="O274" s="16">
        <f ca="1">IF(ISNUMBER(kinematics!O116),kinematics!R116,0)</f>
        <v>0</v>
      </c>
      <c r="P274" s="16">
        <f ca="1">IF(ISNUMBER(kinematics!O116),kinematics!S116,0)</f>
        <v>0</v>
      </c>
      <c r="R274" s="9">
        <f t="shared" ca="1" si="20"/>
        <v>0</v>
      </c>
      <c r="S274" s="9">
        <f t="shared" ca="1" si="22"/>
        <v>0</v>
      </c>
    </row>
    <row r="275" spans="3:19" x14ac:dyDescent="0.25">
      <c r="C275" s="9">
        <f ca="1">IF(ISNUMBER(kinematics!O117),kinematics!O117,IF(ISNUMBER(kinematics!$O$30),MIN(kinematics!$O$30:$O$210),180))</f>
        <v>180</v>
      </c>
      <c r="D275" s="16">
        <f ca="1">IF(ISNUMBER(kinematics!O117),kinematics!N117,0)</f>
        <v>0</v>
      </c>
      <c r="E275" s="16">
        <f ca="1">IF(ISNUMBER(kinematics!O117),kinematics!R117,0)</f>
        <v>0</v>
      </c>
      <c r="I275" s="9">
        <f t="shared" ca="1" si="23"/>
        <v>180</v>
      </c>
      <c r="J275" s="16">
        <f ca="1">IF(ISNUMBER(kinematics!O117),kinematics!P117,0)</f>
        <v>0</v>
      </c>
      <c r="K275" s="16">
        <f ca="1">IF(ISNUMBER(kinematics!O117),kinematics!S117,0)</f>
        <v>0</v>
      </c>
      <c r="M275" s="16">
        <f ca="1">IF(ISNUMBER(kinematics!O117),kinematics!N117,MAX($D$6:$D$186))</f>
        <v>180</v>
      </c>
      <c r="N275" s="16">
        <f ca="1">IF(ISNUMBER(kinematics!O117),kinematics!P117,0)</f>
        <v>0</v>
      </c>
      <c r="O275" s="16">
        <f ca="1">IF(ISNUMBER(kinematics!O117),kinematics!R117,0)</f>
        <v>0</v>
      </c>
      <c r="P275" s="16">
        <f ca="1">IF(ISNUMBER(kinematics!O117),kinematics!S117,0)</f>
        <v>0</v>
      </c>
      <c r="R275" s="9">
        <f t="shared" ca="1" si="20"/>
        <v>0</v>
      </c>
      <c r="S275" s="9">
        <f t="shared" ca="1" si="22"/>
        <v>0</v>
      </c>
    </row>
    <row r="276" spans="3:19" x14ac:dyDescent="0.25">
      <c r="C276" s="9">
        <f ca="1">IF(ISNUMBER(kinematics!O118),kinematics!O118,IF(ISNUMBER(kinematics!$O$30),MIN(kinematics!$O$30:$O$210),180))</f>
        <v>180</v>
      </c>
      <c r="D276" s="16">
        <f ca="1">IF(ISNUMBER(kinematics!O118),kinematics!N118,0)</f>
        <v>0</v>
      </c>
      <c r="E276" s="16">
        <f ca="1">IF(ISNUMBER(kinematics!O118),kinematics!R118,0)</f>
        <v>0</v>
      </c>
      <c r="I276" s="9">
        <f t="shared" ca="1" si="23"/>
        <v>180</v>
      </c>
      <c r="J276" s="16">
        <f ca="1">IF(ISNUMBER(kinematics!O118),kinematics!P118,0)</f>
        <v>0</v>
      </c>
      <c r="K276" s="16">
        <f ca="1">IF(ISNUMBER(kinematics!O118),kinematics!S118,0)</f>
        <v>0</v>
      </c>
      <c r="M276" s="16">
        <f ca="1">IF(ISNUMBER(kinematics!O118),kinematics!N118,MAX($D$6:$D$186))</f>
        <v>180</v>
      </c>
      <c r="N276" s="16">
        <f ca="1">IF(ISNUMBER(kinematics!O118),kinematics!P118,0)</f>
        <v>0</v>
      </c>
      <c r="O276" s="16">
        <f ca="1">IF(ISNUMBER(kinematics!O118),kinematics!R118,0)</f>
        <v>0</v>
      </c>
      <c r="P276" s="16">
        <f ca="1">IF(ISNUMBER(kinematics!O118),kinematics!S118,0)</f>
        <v>0</v>
      </c>
      <c r="R276" s="9">
        <f t="shared" ca="1" si="20"/>
        <v>0</v>
      </c>
      <c r="S276" s="9">
        <f t="shared" ca="1" si="22"/>
        <v>0</v>
      </c>
    </row>
    <row r="277" spans="3:19" x14ac:dyDescent="0.25">
      <c r="C277" s="9">
        <f ca="1">IF(ISNUMBER(kinematics!O119),kinematics!O119,IF(ISNUMBER(kinematics!$O$30),MIN(kinematics!$O$30:$O$210),180))</f>
        <v>180</v>
      </c>
      <c r="D277" s="16">
        <f ca="1">IF(ISNUMBER(kinematics!O119),kinematics!N119,0)</f>
        <v>0</v>
      </c>
      <c r="E277" s="16">
        <f ca="1">IF(ISNUMBER(kinematics!O119),kinematics!R119,0)</f>
        <v>0</v>
      </c>
      <c r="I277" s="9">
        <f t="shared" ca="1" si="23"/>
        <v>180</v>
      </c>
      <c r="J277" s="16">
        <f ca="1">IF(ISNUMBER(kinematics!O119),kinematics!P119,0)</f>
        <v>0</v>
      </c>
      <c r="K277" s="16">
        <f ca="1">IF(ISNUMBER(kinematics!O119),kinematics!S119,0)</f>
        <v>0</v>
      </c>
      <c r="M277" s="16">
        <f ca="1">IF(ISNUMBER(kinematics!O119),kinematics!N119,MAX($D$6:$D$186))</f>
        <v>180</v>
      </c>
      <c r="N277" s="16">
        <f ca="1">IF(ISNUMBER(kinematics!O119),kinematics!P119,0)</f>
        <v>0</v>
      </c>
      <c r="O277" s="16">
        <f ca="1">IF(ISNUMBER(kinematics!O119),kinematics!R119,0)</f>
        <v>0</v>
      </c>
      <c r="P277" s="16">
        <f ca="1">IF(ISNUMBER(kinematics!O119),kinematics!S119,0)</f>
        <v>0</v>
      </c>
      <c r="R277" s="9">
        <f t="shared" ca="1" si="20"/>
        <v>0</v>
      </c>
      <c r="S277" s="9">
        <f t="shared" ca="1" si="22"/>
        <v>0</v>
      </c>
    </row>
    <row r="278" spans="3:19" x14ac:dyDescent="0.25">
      <c r="C278" s="9">
        <f ca="1">IF(ISNUMBER(kinematics!O120),kinematics!O120,IF(ISNUMBER(kinematics!$O$30),MIN(kinematics!$O$30:$O$210),180))</f>
        <v>180</v>
      </c>
      <c r="D278" s="16">
        <f ca="1">IF(ISNUMBER(kinematics!O120),kinematics!N120,0)</f>
        <v>0</v>
      </c>
      <c r="E278" s="16">
        <f ca="1">IF(ISNUMBER(kinematics!O120),kinematics!R120,0)</f>
        <v>0</v>
      </c>
      <c r="I278" s="9">
        <f t="shared" ca="1" si="23"/>
        <v>180</v>
      </c>
      <c r="J278" s="16">
        <f ca="1">IF(ISNUMBER(kinematics!O120),kinematics!P120,0)</f>
        <v>0</v>
      </c>
      <c r="K278" s="16">
        <f ca="1">IF(ISNUMBER(kinematics!O120),kinematics!S120,0)</f>
        <v>0</v>
      </c>
      <c r="M278" s="16">
        <f ca="1">IF(ISNUMBER(kinematics!O120),kinematics!N120,MAX($D$6:$D$186))</f>
        <v>180</v>
      </c>
      <c r="N278" s="16">
        <f ca="1">IF(ISNUMBER(kinematics!O120),kinematics!P120,0)</f>
        <v>0</v>
      </c>
      <c r="O278" s="16">
        <f ca="1">IF(ISNUMBER(kinematics!O120),kinematics!R120,0)</f>
        <v>0</v>
      </c>
      <c r="P278" s="16">
        <f ca="1">IF(ISNUMBER(kinematics!O120),kinematics!S120,0)</f>
        <v>0</v>
      </c>
      <c r="R278" s="9">
        <f t="shared" ca="1" si="20"/>
        <v>0</v>
      </c>
      <c r="S278" s="9">
        <f t="shared" ca="1" si="22"/>
        <v>0</v>
      </c>
    </row>
    <row r="279" spans="3:19" x14ac:dyDescent="0.25">
      <c r="C279" s="9">
        <f ca="1">IF(ISNUMBER(kinematics!O121),kinematics!O121,IF(ISNUMBER(kinematics!$O$30),MIN(kinematics!$O$30:$O$210),180))</f>
        <v>180</v>
      </c>
      <c r="D279" s="16">
        <f ca="1">IF(ISNUMBER(kinematics!O121),kinematics!N121,0)</f>
        <v>0</v>
      </c>
      <c r="E279" s="16">
        <f ca="1">IF(ISNUMBER(kinematics!O121),kinematics!R121,0)</f>
        <v>0</v>
      </c>
      <c r="I279" s="9">
        <f t="shared" ca="1" si="23"/>
        <v>180</v>
      </c>
      <c r="J279" s="16">
        <f ca="1">IF(ISNUMBER(kinematics!O121),kinematics!P121,0)</f>
        <v>0</v>
      </c>
      <c r="K279" s="16">
        <f ca="1">IF(ISNUMBER(kinematics!O121),kinematics!S121,0)</f>
        <v>0</v>
      </c>
      <c r="M279" s="16">
        <f ca="1">IF(ISNUMBER(kinematics!O121),kinematics!N121,MAX($D$6:$D$186))</f>
        <v>180</v>
      </c>
      <c r="N279" s="16">
        <f ca="1">IF(ISNUMBER(kinematics!O121),kinematics!P121,0)</f>
        <v>0</v>
      </c>
      <c r="O279" s="16">
        <f ca="1">IF(ISNUMBER(kinematics!O121),kinematics!R121,0)</f>
        <v>0</v>
      </c>
      <c r="P279" s="16">
        <f ca="1">IF(ISNUMBER(kinematics!O121),kinematics!S121,0)</f>
        <v>0</v>
      </c>
      <c r="R279" s="9">
        <f t="shared" ca="1" si="20"/>
        <v>0</v>
      </c>
      <c r="S279" s="9">
        <f t="shared" ca="1" si="22"/>
        <v>0</v>
      </c>
    </row>
    <row r="280" spans="3:19" x14ac:dyDescent="0.25">
      <c r="C280" s="9">
        <f ca="1">IF(ISNUMBER(kinematics!O122),kinematics!O122,IF(ISNUMBER(kinematics!$O$30),MIN(kinematics!$O$30:$O$210),180))</f>
        <v>180</v>
      </c>
      <c r="D280" s="16">
        <f ca="1">IF(ISNUMBER(kinematics!O122),kinematics!N122,0)</f>
        <v>0</v>
      </c>
      <c r="E280" s="16">
        <f ca="1">IF(ISNUMBER(kinematics!O122),kinematics!R122,0)</f>
        <v>0</v>
      </c>
      <c r="I280" s="9">
        <f t="shared" ca="1" si="23"/>
        <v>180</v>
      </c>
      <c r="J280" s="16">
        <f ca="1">IF(ISNUMBER(kinematics!O122),kinematics!P122,0)</f>
        <v>0</v>
      </c>
      <c r="K280" s="16">
        <f ca="1">IF(ISNUMBER(kinematics!O122),kinematics!S122,0)</f>
        <v>0</v>
      </c>
      <c r="M280" s="16">
        <f ca="1">IF(ISNUMBER(kinematics!O122),kinematics!N122,MAX($D$6:$D$186))</f>
        <v>180</v>
      </c>
      <c r="N280" s="16">
        <f ca="1">IF(ISNUMBER(kinematics!O122),kinematics!P122,0)</f>
        <v>0</v>
      </c>
      <c r="O280" s="16">
        <f ca="1">IF(ISNUMBER(kinematics!O122),kinematics!R122,0)</f>
        <v>0</v>
      </c>
      <c r="P280" s="16">
        <f ca="1">IF(ISNUMBER(kinematics!O122),kinematics!S122,0)</f>
        <v>0</v>
      </c>
      <c r="R280" s="9">
        <f t="shared" ca="1" si="20"/>
        <v>0</v>
      </c>
      <c r="S280" s="9">
        <f t="shared" ca="1" si="22"/>
        <v>0</v>
      </c>
    </row>
    <row r="281" spans="3:19" x14ac:dyDescent="0.25">
      <c r="C281" s="9">
        <f ca="1">IF(ISNUMBER(kinematics!O123),kinematics!O123,IF(ISNUMBER(kinematics!$O$30),MIN(kinematics!$O$30:$O$210),180))</f>
        <v>180</v>
      </c>
      <c r="D281" s="16">
        <f ca="1">IF(ISNUMBER(kinematics!O123),kinematics!N123,0)</f>
        <v>0</v>
      </c>
      <c r="E281" s="16">
        <f ca="1">IF(ISNUMBER(kinematics!O123),kinematics!R123,0)</f>
        <v>0</v>
      </c>
      <c r="I281" s="9">
        <f t="shared" ca="1" si="23"/>
        <v>180</v>
      </c>
      <c r="J281" s="16">
        <f ca="1">IF(ISNUMBER(kinematics!O123),kinematics!P123,0)</f>
        <v>0</v>
      </c>
      <c r="K281" s="16">
        <f ca="1">IF(ISNUMBER(kinematics!O123),kinematics!S123,0)</f>
        <v>0</v>
      </c>
      <c r="M281" s="16">
        <f ca="1">IF(ISNUMBER(kinematics!O123),kinematics!N123,MAX($D$6:$D$186))</f>
        <v>180</v>
      </c>
      <c r="N281" s="16">
        <f ca="1">IF(ISNUMBER(kinematics!O123),kinematics!P123,0)</f>
        <v>0</v>
      </c>
      <c r="O281" s="16">
        <f ca="1">IF(ISNUMBER(kinematics!O123),kinematics!R123,0)</f>
        <v>0</v>
      </c>
      <c r="P281" s="16">
        <f ca="1">IF(ISNUMBER(kinematics!O123),kinematics!S123,0)</f>
        <v>0</v>
      </c>
      <c r="R281" s="9">
        <f t="shared" ca="1" si="20"/>
        <v>0</v>
      </c>
      <c r="S281" s="9">
        <f t="shared" ca="1" si="22"/>
        <v>0</v>
      </c>
    </row>
    <row r="282" spans="3:19" x14ac:dyDescent="0.25">
      <c r="C282" s="9">
        <f ca="1">IF(ISNUMBER(kinematics!O124),kinematics!O124,IF(ISNUMBER(kinematics!$O$30),MIN(kinematics!$O$30:$O$210),180))</f>
        <v>180</v>
      </c>
      <c r="D282" s="16">
        <f ca="1">IF(ISNUMBER(kinematics!O124),kinematics!N124,0)</f>
        <v>0</v>
      </c>
      <c r="E282" s="16">
        <f ca="1">IF(ISNUMBER(kinematics!O124),kinematics!R124,0)</f>
        <v>0</v>
      </c>
      <c r="I282" s="9">
        <f t="shared" ca="1" si="23"/>
        <v>180</v>
      </c>
      <c r="J282" s="16">
        <f ca="1">IF(ISNUMBER(kinematics!O124),kinematics!P124,0)</f>
        <v>0</v>
      </c>
      <c r="K282" s="16">
        <f ca="1">IF(ISNUMBER(kinematics!O124),kinematics!S124,0)</f>
        <v>0</v>
      </c>
      <c r="M282" s="16">
        <f ca="1">IF(ISNUMBER(kinematics!O124),kinematics!N124,MAX($D$6:$D$186))</f>
        <v>180</v>
      </c>
      <c r="N282" s="16">
        <f ca="1">IF(ISNUMBER(kinematics!O124),kinematics!P124,0)</f>
        <v>0</v>
      </c>
      <c r="O282" s="16">
        <f ca="1">IF(ISNUMBER(kinematics!O124),kinematics!R124,0)</f>
        <v>0</v>
      </c>
      <c r="P282" s="16">
        <f ca="1">IF(ISNUMBER(kinematics!O124),kinematics!S124,0)</f>
        <v>0</v>
      </c>
      <c r="R282" s="9">
        <f t="shared" ca="1" si="20"/>
        <v>0</v>
      </c>
      <c r="S282" s="9">
        <f t="shared" ca="1" si="22"/>
        <v>0</v>
      </c>
    </row>
    <row r="283" spans="3:19" x14ac:dyDescent="0.25">
      <c r="C283" s="9">
        <f ca="1">IF(ISNUMBER(kinematics!O125),kinematics!O125,IF(ISNUMBER(kinematics!$O$30),MIN(kinematics!$O$30:$O$210),180))</f>
        <v>180</v>
      </c>
      <c r="D283" s="16">
        <f ca="1">IF(ISNUMBER(kinematics!O125),kinematics!N125,0)</f>
        <v>0</v>
      </c>
      <c r="E283" s="16">
        <f ca="1">IF(ISNUMBER(kinematics!O125),kinematics!R125,0)</f>
        <v>0</v>
      </c>
      <c r="I283" s="9">
        <f t="shared" ca="1" si="23"/>
        <v>180</v>
      </c>
      <c r="J283" s="16">
        <f ca="1">IF(ISNUMBER(kinematics!O125),kinematics!P125,0)</f>
        <v>0</v>
      </c>
      <c r="K283" s="16">
        <f ca="1">IF(ISNUMBER(kinematics!O125),kinematics!S125,0)</f>
        <v>0</v>
      </c>
      <c r="M283" s="16">
        <f ca="1">IF(ISNUMBER(kinematics!O125),kinematics!N125,MAX($D$6:$D$186))</f>
        <v>180</v>
      </c>
      <c r="N283" s="16">
        <f ca="1">IF(ISNUMBER(kinematics!O125),kinematics!P125,0)</f>
        <v>0</v>
      </c>
      <c r="O283" s="16">
        <f ca="1">IF(ISNUMBER(kinematics!O125),kinematics!R125,0)</f>
        <v>0</v>
      </c>
      <c r="P283" s="16">
        <f ca="1">IF(ISNUMBER(kinematics!O125),kinematics!S125,0)</f>
        <v>0</v>
      </c>
      <c r="R283" s="9">
        <f t="shared" ca="1" si="20"/>
        <v>0</v>
      </c>
      <c r="S283" s="9">
        <f t="shared" ca="1" si="22"/>
        <v>0</v>
      </c>
    </row>
    <row r="284" spans="3:19" x14ac:dyDescent="0.25">
      <c r="C284" s="9">
        <f ca="1">IF(ISNUMBER(kinematics!O126),kinematics!O126,IF(ISNUMBER(kinematics!$O$30),MIN(kinematics!$O$30:$O$210),180))</f>
        <v>180</v>
      </c>
      <c r="D284" s="16">
        <f ca="1">IF(ISNUMBER(kinematics!O126),kinematics!N126,0)</f>
        <v>0</v>
      </c>
      <c r="E284" s="16">
        <f ca="1">IF(ISNUMBER(kinematics!O126),kinematics!R126,0)</f>
        <v>0</v>
      </c>
      <c r="I284" s="9">
        <f t="shared" ca="1" si="23"/>
        <v>180</v>
      </c>
      <c r="J284" s="16">
        <f ca="1">IF(ISNUMBER(kinematics!O126),kinematics!P126,0)</f>
        <v>0</v>
      </c>
      <c r="K284" s="16">
        <f ca="1">IF(ISNUMBER(kinematics!O126),kinematics!S126,0)</f>
        <v>0</v>
      </c>
      <c r="M284" s="16">
        <f ca="1">IF(ISNUMBER(kinematics!O126),kinematics!N126,MAX($D$6:$D$186))</f>
        <v>180</v>
      </c>
      <c r="N284" s="16">
        <f ca="1">IF(ISNUMBER(kinematics!O126),kinematics!P126,0)</f>
        <v>0</v>
      </c>
      <c r="O284" s="16">
        <f ca="1">IF(ISNUMBER(kinematics!O126),kinematics!R126,0)</f>
        <v>0</v>
      </c>
      <c r="P284" s="16">
        <f ca="1">IF(ISNUMBER(kinematics!O126),kinematics!S126,0)</f>
        <v>0</v>
      </c>
      <c r="R284" s="9">
        <f t="shared" ca="1" si="20"/>
        <v>0</v>
      </c>
      <c r="S284" s="9">
        <f t="shared" ca="1" si="22"/>
        <v>0</v>
      </c>
    </row>
    <row r="285" spans="3:19" x14ac:dyDescent="0.25">
      <c r="C285" s="9">
        <f ca="1">IF(ISNUMBER(kinematics!O127),kinematics!O127,IF(ISNUMBER(kinematics!$O$30),MIN(kinematics!$O$30:$O$210),180))</f>
        <v>180</v>
      </c>
      <c r="D285" s="16">
        <f ca="1">IF(ISNUMBER(kinematics!O127),kinematics!N127,0)</f>
        <v>0</v>
      </c>
      <c r="E285" s="16">
        <f ca="1">IF(ISNUMBER(kinematics!O127),kinematics!R127,0)</f>
        <v>0</v>
      </c>
      <c r="I285" s="9">
        <f t="shared" ca="1" si="23"/>
        <v>180</v>
      </c>
      <c r="J285" s="16">
        <f ca="1">IF(ISNUMBER(kinematics!O127),kinematics!P127,0)</f>
        <v>0</v>
      </c>
      <c r="K285" s="16">
        <f ca="1">IF(ISNUMBER(kinematics!O127),kinematics!S127,0)</f>
        <v>0</v>
      </c>
      <c r="M285" s="16">
        <f ca="1">IF(ISNUMBER(kinematics!O127),kinematics!N127,MAX($D$6:$D$186))</f>
        <v>180</v>
      </c>
      <c r="N285" s="16">
        <f ca="1">IF(ISNUMBER(kinematics!O127),kinematics!P127,0)</f>
        <v>0</v>
      </c>
      <c r="O285" s="16">
        <f ca="1">IF(ISNUMBER(kinematics!O127),kinematics!R127,0)</f>
        <v>0</v>
      </c>
      <c r="P285" s="16">
        <f ca="1">IF(ISNUMBER(kinematics!O127),kinematics!S127,0)</f>
        <v>0</v>
      </c>
      <c r="R285" s="9">
        <f t="shared" ca="1" si="20"/>
        <v>0</v>
      </c>
      <c r="S285" s="9">
        <f t="shared" ca="1" si="22"/>
        <v>0</v>
      </c>
    </row>
    <row r="286" spans="3:19" x14ac:dyDescent="0.25">
      <c r="C286" s="9">
        <f ca="1">IF(ISNUMBER(kinematics!O128),kinematics!O128,IF(ISNUMBER(kinematics!$O$30),MIN(kinematics!$O$30:$O$210),180))</f>
        <v>180</v>
      </c>
      <c r="D286" s="16">
        <f ca="1">IF(ISNUMBER(kinematics!O128),kinematics!N128,0)</f>
        <v>0</v>
      </c>
      <c r="E286" s="16">
        <f ca="1">IF(ISNUMBER(kinematics!O128),kinematics!R128,0)</f>
        <v>0</v>
      </c>
      <c r="I286" s="9">
        <f t="shared" ca="1" si="23"/>
        <v>180</v>
      </c>
      <c r="J286" s="16">
        <f ca="1">IF(ISNUMBER(kinematics!O128),kinematics!P128,0)</f>
        <v>0</v>
      </c>
      <c r="K286" s="16">
        <f ca="1">IF(ISNUMBER(kinematics!O128),kinematics!S128,0)</f>
        <v>0</v>
      </c>
      <c r="M286" s="16">
        <f ca="1">IF(ISNUMBER(kinematics!O128),kinematics!N128,MAX($D$6:$D$186))</f>
        <v>180</v>
      </c>
      <c r="N286" s="16">
        <f ca="1">IF(ISNUMBER(kinematics!O128),kinematics!P128,0)</f>
        <v>0</v>
      </c>
      <c r="O286" s="16">
        <f ca="1">IF(ISNUMBER(kinematics!O128),kinematics!R128,0)</f>
        <v>0</v>
      </c>
      <c r="P286" s="16">
        <f ca="1">IF(ISNUMBER(kinematics!O128),kinematics!S128,0)</f>
        <v>0</v>
      </c>
      <c r="R286" s="9">
        <f t="shared" ca="1" si="20"/>
        <v>0</v>
      </c>
      <c r="S286" s="9">
        <f t="shared" ca="1" si="22"/>
        <v>0</v>
      </c>
    </row>
    <row r="287" spans="3:19" x14ac:dyDescent="0.25">
      <c r="C287" s="9">
        <f ca="1">IF(ISNUMBER(kinematics!O129),kinematics!O129,IF(ISNUMBER(kinematics!$O$30),MIN(kinematics!$O$30:$O$210),180))</f>
        <v>180</v>
      </c>
      <c r="D287" s="16">
        <f ca="1">IF(ISNUMBER(kinematics!O129),kinematics!N129,0)</f>
        <v>0</v>
      </c>
      <c r="E287" s="16">
        <f ca="1">IF(ISNUMBER(kinematics!O129),kinematics!R129,0)</f>
        <v>0</v>
      </c>
      <c r="I287" s="9">
        <f t="shared" ca="1" si="23"/>
        <v>180</v>
      </c>
      <c r="J287" s="16">
        <f ca="1">IF(ISNUMBER(kinematics!O129),kinematics!P129,0)</f>
        <v>0</v>
      </c>
      <c r="K287" s="16">
        <f ca="1">IF(ISNUMBER(kinematics!O129),kinematics!S129,0)</f>
        <v>0</v>
      </c>
      <c r="M287" s="16">
        <f ca="1">IF(ISNUMBER(kinematics!O129),kinematics!N129,MAX($D$6:$D$186))</f>
        <v>180</v>
      </c>
      <c r="N287" s="16">
        <f ca="1">IF(ISNUMBER(kinematics!O129),kinematics!P129,0)</f>
        <v>0</v>
      </c>
      <c r="O287" s="16">
        <f ca="1">IF(ISNUMBER(kinematics!O129),kinematics!R129,0)</f>
        <v>0</v>
      </c>
      <c r="P287" s="16">
        <f ca="1">IF(ISNUMBER(kinematics!O129),kinematics!S129,0)</f>
        <v>0</v>
      </c>
      <c r="R287" s="9">
        <f t="shared" ca="1" si="20"/>
        <v>0</v>
      </c>
      <c r="S287" s="9">
        <f t="shared" ca="1" si="22"/>
        <v>0</v>
      </c>
    </row>
    <row r="288" spans="3:19" x14ac:dyDescent="0.25">
      <c r="C288" s="9">
        <f ca="1">IF(ISNUMBER(kinematics!O130),kinematics!O130,IF(ISNUMBER(kinematics!$O$30),MIN(kinematics!$O$30:$O$210),180))</f>
        <v>180</v>
      </c>
      <c r="D288" s="16">
        <f ca="1">IF(ISNUMBER(kinematics!O130),kinematics!N130,0)</f>
        <v>0</v>
      </c>
      <c r="E288" s="16">
        <f ca="1">IF(ISNUMBER(kinematics!O130),kinematics!R130,0)</f>
        <v>0</v>
      </c>
      <c r="I288" s="9">
        <f t="shared" ca="1" si="23"/>
        <v>180</v>
      </c>
      <c r="J288" s="16">
        <f ca="1">IF(ISNUMBER(kinematics!O130),kinematics!P130,0)</f>
        <v>0</v>
      </c>
      <c r="K288" s="16">
        <f ca="1">IF(ISNUMBER(kinematics!O130),kinematics!S130,0)</f>
        <v>0</v>
      </c>
      <c r="M288" s="16">
        <f ca="1">IF(ISNUMBER(kinematics!O130),kinematics!N130,MAX($D$6:$D$186))</f>
        <v>180</v>
      </c>
      <c r="N288" s="16">
        <f ca="1">IF(ISNUMBER(kinematics!O130),kinematics!P130,0)</f>
        <v>0</v>
      </c>
      <c r="O288" s="16">
        <f ca="1">IF(ISNUMBER(kinematics!O130),kinematics!R130,0)</f>
        <v>0</v>
      </c>
      <c r="P288" s="16">
        <f ca="1">IF(ISNUMBER(kinematics!O130),kinematics!S130,0)</f>
        <v>0</v>
      </c>
      <c r="R288" s="9">
        <f t="shared" ca="1" si="20"/>
        <v>0</v>
      </c>
      <c r="S288" s="9">
        <f t="shared" ca="1" si="22"/>
        <v>0</v>
      </c>
    </row>
    <row r="289" spans="3:19" x14ac:dyDescent="0.25">
      <c r="C289" s="9">
        <f ca="1">IF(ISNUMBER(kinematics!O131),kinematics!O131,IF(ISNUMBER(kinematics!$O$30),MIN(kinematics!$O$30:$O$210),180))</f>
        <v>180</v>
      </c>
      <c r="D289" s="16">
        <f ca="1">IF(ISNUMBER(kinematics!O131),kinematics!N131,0)</f>
        <v>0</v>
      </c>
      <c r="E289" s="16">
        <f ca="1">IF(ISNUMBER(kinematics!O131),kinematics!R131,0)</f>
        <v>0</v>
      </c>
      <c r="I289" s="9">
        <f t="shared" ca="1" si="23"/>
        <v>180</v>
      </c>
      <c r="J289" s="16">
        <f ca="1">IF(ISNUMBER(kinematics!O131),kinematics!P131,0)</f>
        <v>0</v>
      </c>
      <c r="K289" s="16">
        <f ca="1">IF(ISNUMBER(kinematics!O131),kinematics!S131,0)</f>
        <v>0</v>
      </c>
      <c r="M289" s="16">
        <f ca="1">IF(ISNUMBER(kinematics!O131),kinematics!N131,MAX($D$6:$D$186))</f>
        <v>180</v>
      </c>
      <c r="N289" s="16">
        <f ca="1">IF(ISNUMBER(kinematics!O131),kinematics!P131,0)</f>
        <v>0</v>
      </c>
      <c r="O289" s="16">
        <f ca="1">IF(ISNUMBER(kinematics!O131),kinematics!R131,0)</f>
        <v>0</v>
      </c>
      <c r="P289" s="16">
        <f ca="1">IF(ISNUMBER(kinematics!O131),kinematics!S131,0)</f>
        <v>0</v>
      </c>
      <c r="R289" s="9">
        <f t="shared" ca="1" si="20"/>
        <v>0</v>
      </c>
      <c r="S289" s="9">
        <f t="shared" ca="1" si="22"/>
        <v>0</v>
      </c>
    </row>
    <row r="290" spans="3:19" x14ac:dyDescent="0.25">
      <c r="C290" s="9">
        <f ca="1">IF(ISNUMBER(kinematics!O132),kinematics!O132,IF(ISNUMBER(kinematics!$O$30),MIN(kinematics!$O$30:$O$210),180))</f>
        <v>180</v>
      </c>
      <c r="D290" s="16">
        <f ca="1">IF(ISNUMBER(kinematics!O132),kinematics!N132,0)</f>
        <v>0</v>
      </c>
      <c r="E290" s="16">
        <f ca="1">IF(ISNUMBER(kinematics!O132),kinematics!R132,0)</f>
        <v>0</v>
      </c>
      <c r="I290" s="9">
        <f t="shared" ca="1" si="23"/>
        <v>180</v>
      </c>
      <c r="J290" s="16">
        <f ca="1">IF(ISNUMBER(kinematics!O132),kinematics!P132,0)</f>
        <v>0</v>
      </c>
      <c r="K290" s="16">
        <f ca="1">IF(ISNUMBER(kinematics!O132),kinematics!S132,0)</f>
        <v>0</v>
      </c>
      <c r="M290" s="16">
        <f ca="1">IF(ISNUMBER(kinematics!O132),kinematics!N132,MAX($D$6:$D$186))</f>
        <v>180</v>
      </c>
      <c r="N290" s="16">
        <f ca="1">IF(ISNUMBER(kinematics!O132),kinematics!P132,0)</f>
        <v>0</v>
      </c>
      <c r="O290" s="16">
        <f ca="1">IF(ISNUMBER(kinematics!O132),kinematics!R132,0)</f>
        <v>0</v>
      </c>
      <c r="P290" s="16">
        <f ca="1">IF(ISNUMBER(kinematics!O132),kinematics!S132,0)</f>
        <v>0</v>
      </c>
      <c r="R290" s="9">
        <f t="shared" ca="1" si="20"/>
        <v>0</v>
      </c>
      <c r="S290" s="9">
        <f t="shared" ca="1" si="22"/>
        <v>0</v>
      </c>
    </row>
    <row r="291" spans="3:19" x14ac:dyDescent="0.25">
      <c r="C291" s="9">
        <f ca="1">IF(ISNUMBER(kinematics!O133),kinematics!O133,IF(ISNUMBER(kinematics!$O$30),MIN(kinematics!$O$30:$O$210),180))</f>
        <v>180</v>
      </c>
      <c r="D291" s="16">
        <f ca="1">IF(ISNUMBER(kinematics!O133),kinematics!N133,0)</f>
        <v>0</v>
      </c>
      <c r="E291" s="16">
        <f ca="1">IF(ISNUMBER(kinematics!O133),kinematics!R133,0)</f>
        <v>0</v>
      </c>
      <c r="I291" s="9">
        <f t="shared" ca="1" si="23"/>
        <v>180</v>
      </c>
      <c r="J291" s="16">
        <f ca="1">IF(ISNUMBER(kinematics!O133),kinematics!P133,0)</f>
        <v>0</v>
      </c>
      <c r="K291" s="16">
        <f ca="1">IF(ISNUMBER(kinematics!O133),kinematics!S133,0)</f>
        <v>0</v>
      </c>
      <c r="M291" s="16">
        <f ca="1">IF(ISNUMBER(kinematics!O133),kinematics!N133,MAX($D$6:$D$186))</f>
        <v>180</v>
      </c>
      <c r="N291" s="16">
        <f ca="1">IF(ISNUMBER(kinematics!O133),kinematics!P133,0)</f>
        <v>0</v>
      </c>
      <c r="O291" s="16">
        <f ca="1">IF(ISNUMBER(kinematics!O133),kinematics!R133,0)</f>
        <v>0</v>
      </c>
      <c r="P291" s="16">
        <f ca="1">IF(ISNUMBER(kinematics!O133),kinematics!S133,0)</f>
        <v>0</v>
      </c>
      <c r="R291" s="9">
        <f t="shared" ca="1" si="20"/>
        <v>0</v>
      </c>
      <c r="S291" s="9">
        <f t="shared" ca="1" si="22"/>
        <v>0</v>
      </c>
    </row>
    <row r="292" spans="3:19" x14ac:dyDescent="0.25">
      <c r="C292" s="9">
        <f ca="1">IF(ISNUMBER(kinematics!O134),kinematics!O134,IF(ISNUMBER(kinematics!$O$30),MIN(kinematics!$O$30:$O$210),180))</f>
        <v>180</v>
      </c>
      <c r="D292" s="16">
        <f ca="1">IF(ISNUMBER(kinematics!O134),kinematics!N134,0)</f>
        <v>0</v>
      </c>
      <c r="E292" s="16">
        <f ca="1">IF(ISNUMBER(kinematics!O134),kinematics!R134,0)</f>
        <v>0</v>
      </c>
      <c r="I292" s="9">
        <f t="shared" ca="1" si="23"/>
        <v>180</v>
      </c>
      <c r="J292" s="16">
        <f ca="1">IF(ISNUMBER(kinematics!O134),kinematics!P134,0)</f>
        <v>0</v>
      </c>
      <c r="K292" s="16">
        <f ca="1">IF(ISNUMBER(kinematics!O134),kinematics!S134,0)</f>
        <v>0</v>
      </c>
      <c r="M292" s="16">
        <f ca="1">IF(ISNUMBER(kinematics!O134),kinematics!N134,MAX($D$6:$D$186))</f>
        <v>180</v>
      </c>
      <c r="N292" s="16">
        <f ca="1">IF(ISNUMBER(kinematics!O134),kinematics!P134,0)</f>
        <v>0</v>
      </c>
      <c r="O292" s="16">
        <f ca="1">IF(ISNUMBER(kinematics!O134),kinematics!R134,0)</f>
        <v>0</v>
      </c>
      <c r="P292" s="16">
        <f ca="1">IF(ISNUMBER(kinematics!O134),kinematics!S134,0)</f>
        <v>0</v>
      </c>
      <c r="R292" s="9">
        <f t="shared" ca="1" si="20"/>
        <v>0</v>
      </c>
      <c r="S292" s="9">
        <f t="shared" ca="1" si="22"/>
        <v>0</v>
      </c>
    </row>
    <row r="293" spans="3:19" x14ac:dyDescent="0.25">
      <c r="C293" s="9">
        <f ca="1">IF(ISNUMBER(kinematics!O135),kinematics!O135,IF(ISNUMBER(kinematics!$O$30),MIN(kinematics!$O$30:$O$210),180))</f>
        <v>180</v>
      </c>
      <c r="D293" s="16">
        <f ca="1">IF(ISNUMBER(kinematics!O135),kinematics!N135,0)</f>
        <v>0</v>
      </c>
      <c r="E293" s="16">
        <f ca="1">IF(ISNUMBER(kinematics!O135),kinematics!R135,0)</f>
        <v>0</v>
      </c>
      <c r="I293" s="9">
        <f t="shared" ca="1" si="23"/>
        <v>180</v>
      </c>
      <c r="J293" s="16">
        <f ca="1">IF(ISNUMBER(kinematics!O135),kinematics!P135,0)</f>
        <v>0</v>
      </c>
      <c r="K293" s="16">
        <f ca="1">IF(ISNUMBER(kinematics!O135),kinematics!S135,0)</f>
        <v>0</v>
      </c>
      <c r="M293" s="16">
        <f ca="1">IF(ISNUMBER(kinematics!O135),kinematics!N135,MAX($D$6:$D$186))</f>
        <v>180</v>
      </c>
      <c r="N293" s="16">
        <f ca="1">IF(ISNUMBER(kinematics!O135),kinematics!P135,0)</f>
        <v>0</v>
      </c>
      <c r="O293" s="16">
        <f ca="1">IF(ISNUMBER(kinematics!O135),kinematics!R135,0)</f>
        <v>0</v>
      </c>
      <c r="P293" s="16">
        <f ca="1">IF(ISNUMBER(kinematics!O135),kinematics!S135,0)</f>
        <v>0</v>
      </c>
      <c r="R293" s="9">
        <f t="shared" ca="1" si="20"/>
        <v>0</v>
      </c>
      <c r="S293" s="9">
        <f t="shared" ca="1" si="22"/>
        <v>0</v>
      </c>
    </row>
    <row r="294" spans="3:19" x14ac:dyDescent="0.25">
      <c r="C294" s="9">
        <f ca="1">IF(ISNUMBER(kinematics!O136),kinematics!O136,IF(ISNUMBER(kinematics!$O$30),MIN(kinematics!$O$30:$O$210),180))</f>
        <v>180</v>
      </c>
      <c r="D294" s="16">
        <f ca="1">IF(ISNUMBER(kinematics!O136),kinematics!N136,0)</f>
        <v>0</v>
      </c>
      <c r="E294" s="16">
        <f ca="1">IF(ISNUMBER(kinematics!O136),kinematics!R136,0)</f>
        <v>0</v>
      </c>
      <c r="I294" s="9">
        <f t="shared" ca="1" si="23"/>
        <v>180</v>
      </c>
      <c r="J294" s="16">
        <f ca="1">IF(ISNUMBER(kinematics!O136),kinematics!P136,0)</f>
        <v>0</v>
      </c>
      <c r="K294" s="16">
        <f ca="1">IF(ISNUMBER(kinematics!O136),kinematics!S136,0)</f>
        <v>0</v>
      </c>
      <c r="M294" s="16">
        <f ca="1">IF(ISNUMBER(kinematics!O136),kinematics!N136,MAX($D$6:$D$186))</f>
        <v>180</v>
      </c>
      <c r="N294" s="16">
        <f ca="1">IF(ISNUMBER(kinematics!O136),kinematics!P136,0)</f>
        <v>0</v>
      </c>
      <c r="O294" s="16">
        <f ca="1">IF(ISNUMBER(kinematics!O136),kinematics!R136,0)</f>
        <v>0</v>
      </c>
      <c r="P294" s="16">
        <f ca="1">IF(ISNUMBER(kinematics!O136),kinematics!S136,0)</f>
        <v>0</v>
      </c>
      <c r="R294" s="9">
        <f t="shared" ca="1" si="20"/>
        <v>0</v>
      </c>
      <c r="S294" s="9">
        <f t="shared" ref="S294:S325" ca="1" si="24">P294</f>
        <v>0</v>
      </c>
    </row>
    <row r="295" spans="3:19" x14ac:dyDescent="0.25">
      <c r="C295" s="9">
        <f ca="1">IF(ISNUMBER(kinematics!O137),kinematics!O137,IF(ISNUMBER(kinematics!$O$30),MIN(kinematics!$O$30:$O$210),180))</f>
        <v>180</v>
      </c>
      <c r="D295" s="16">
        <f ca="1">IF(ISNUMBER(kinematics!O137),kinematics!N137,0)</f>
        <v>0</v>
      </c>
      <c r="E295" s="16">
        <f ca="1">IF(ISNUMBER(kinematics!O137),kinematics!R137,0)</f>
        <v>0</v>
      </c>
      <c r="I295" s="9">
        <f t="shared" ca="1" si="23"/>
        <v>180</v>
      </c>
      <c r="J295" s="16">
        <f ca="1">IF(ISNUMBER(kinematics!O137),kinematics!P137,0)</f>
        <v>0</v>
      </c>
      <c r="K295" s="16">
        <f ca="1">IF(ISNUMBER(kinematics!O137),kinematics!S137,0)</f>
        <v>0</v>
      </c>
      <c r="M295" s="16">
        <f ca="1">IF(ISNUMBER(kinematics!O137),kinematics!N137,MAX($D$6:$D$186))</f>
        <v>180</v>
      </c>
      <c r="N295" s="16">
        <f ca="1">IF(ISNUMBER(kinematics!O137),kinematics!P137,0)</f>
        <v>0</v>
      </c>
      <c r="O295" s="16">
        <f ca="1">IF(ISNUMBER(kinematics!O137),kinematics!R137,0)</f>
        <v>0</v>
      </c>
      <c r="P295" s="16">
        <f ca="1">IF(ISNUMBER(kinematics!O137),kinematics!S137,0)</f>
        <v>0</v>
      </c>
      <c r="R295" s="9">
        <f t="shared" ca="1" si="20"/>
        <v>0</v>
      </c>
      <c r="S295" s="9">
        <f t="shared" ca="1" si="24"/>
        <v>0</v>
      </c>
    </row>
    <row r="296" spans="3:19" x14ac:dyDescent="0.25">
      <c r="C296" s="9">
        <f ca="1">IF(ISNUMBER(kinematics!O138),kinematics!O138,IF(ISNUMBER(kinematics!$O$30),MIN(kinematics!$O$30:$O$210),180))</f>
        <v>180</v>
      </c>
      <c r="D296" s="16">
        <f ca="1">IF(ISNUMBER(kinematics!O138),kinematics!N138,0)</f>
        <v>0</v>
      </c>
      <c r="E296" s="16">
        <f ca="1">IF(ISNUMBER(kinematics!O138),kinematics!R138,0)</f>
        <v>0</v>
      </c>
      <c r="I296" s="9">
        <f t="shared" ca="1" si="23"/>
        <v>180</v>
      </c>
      <c r="J296" s="16">
        <f ca="1">IF(ISNUMBER(kinematics!O138),kinematics!P138,0)</f>
        <v>0</v>
      </c>
      <c r="K296" s="16">
        <f ca="1">IF(ISNUMBER(kinematics!O138),kinematics!S138,0)</f>
        <v>0</v>
      </c>
      <c r="M296" s="16">
        <f ca="1">IF(ISNUMBER(kinematics!O138),kinematics!N138,MAX($D$6:$D$186))</f>
        <v>180</v>
      </c>
      <c r="N296" s="16">
        <f ca="1">IF(ISNUMBER(kinematics!O138),kinematics!P138,0)</f>
        <v>0</v>
      </c>
      <c r="O296" s="16">
        <f ca="1">IF(ISNUMBER(kinematics!O138),kinematics!R138,0)</f>
        <v>0</v>
      </c>
      <c r="P296" s="16">
        <f ca="1">IF(ISNUMBER(kinematics!O138),kinematics!S138,0)</f>
        <v>0</v>
      </c>
      <c r="R296" s="9">
        <f t="shared" ca="1" si="20"/>
        <v>0</v>
      </c>
      <c r="S296" s="9">
        <f t="shared" ca="1" si="24"/>
        <v>0</v>
      </c>
    </row>
    <row r="297" spans="3:19" x14ac:dyDescent="0.25">
      <c r="C297" s="9">
        <f ca="1">IF(ISNUMBER(kinematics!O139),kinematics!O139,IF(ISNUMBER(kinematics!$O$30),MIN(kinematics!$O$30:$O$210),180))</f>
        <v>180</v>
      </c>
      <c r="D297" s="16">
        <f ca="1">IF(ISNUMBER(kinematics!O139),kinematics!N139,0)</f>
        <v>0</v>
      </c>
      <c r="E297" s="16">
        <f ca="1">IF(ISNUMBER(kinematics!O139),kinematics!R139,0)</f>
        <v>0</v>
      </c>
      <c r="I297" s="9">
        <f t="shared" ca="1" si="23"/>
        <v>180</v>
      </c>
      <c r="J297" s="16">
        <f ca="1">IF(ISNUMBER(kinematics!O139),kinematics!P139,0)</f>
        <v>0</v>
      </c>
      <c r="K297" s="16">
        <f ca="1">IF(ISNUMBER(kinematics!O139),kinematics!S139,0)</f>
        <v>0</v>
      </c>
      <c r="M297" s="16">
        <f ca="1">IF(ISNUMBER(kinematics!O139),kinematics!N139,MAX($D$6:$D$186))</f>
        <v>180</v>
      </c>
      <c r="N297" s="16">
        <f ca="1">IF(ISNUMBER(kinematics!O139),kinematics!P139,0)</f>
        <v>0</v>
      </c>
      <c r="O297" s="16">
        <f ca="1">IF(ISNUMBER(kinematics!O139),kinematics!R139,0)</f>
        <v>0</v>
      </c>
      <c r="P297" s="16">
        <f ca="1">IF(ISNUMBER(kinematics!O139),kinematics!S139,0)</f>
        <v>0</v>
      </c>
      <c r="R297" s="9">
        <f t="shared" ca="1" si="20"/>
        <v>0</v>
      </c>
      <c r="S297" s="9">
        <f t="shared" ca="1" si="24"/>
        <v>0</v>
      </c>
    </row>
    <row r="298" spans="3:19" x14ac:dyDescent="0.25">
      <c r="C298" s="9">
        <f ca="1">IF(ISNUMBER(kinematics!O140),kinematics!O140,IF(ISNUMBER(kinematics!$O$30),MIN(kinematics!$O$30:$O$210),180))</f>
        <v>180</v>
      </c>
      <c r="D298" s="16">
        <f ca="1">IF(ISNUMBER(kinematics!O140),kinematics!N140,0)</f>
        <v>0</v>
      </c>
      <c r="E298" s="16">
        <f ca="1">IF(ISNUMBER(kinematics!O140),kinematics!R140,0)</f>
        <v>0</v>
      </c>
      <c r="I298" s="9">
        <f t="shared" ca="1" si="23"/>
        <v>180</v>
      </c>
      <c r="J298" s="16">
        <f ca="1">IF(ISNUMBER(kinematics!O140),kinematics!P140,0)</f>
        <v>0</v>
      </c>
      <c r="K298" s="16">
        <f ca="1">IF(ISNUMBER(kinematics!O140),kinematics!S140,0)</f>
        <v>0</v>
      </c>
      <c r="M298" s="16">
        <f ca="1">IF(ISNUMBER(kinematics!O140),kinematics!N140,MAX($D$6:$D$186))</f>
        <v>180</v>
      </c>
      <c r="N298" s="16">
        <f ca="1">IF(ISNUMBER(kinematics!O140),kinematics!P140,0)</f>
        <v>0</v>
      </c>
      <c r="O298" s="16">
        <f ca="1">IF(ISNUMBER(kinematics!O140),kinematics!R140,0)</f>
        <v>0</v>
      </c>
      <c r="P298" s="16">
        <f ca="1">IF(ISNUMBER(kinematics!O140),kinematics!S140,0)</f>
        <v>0</v>
      </c>
      <c r="R298" s="9">
        <f t="shared" ca="1" si="20"/>
        <v>0</v>
      </c>
      <c r="S298" s="9">
        <f t="shared" ca="1" si="24"/>
        <v>0</v>
      </c>
    </row>
    <row r="299" spans="3:19" x14ac:dyDescent="0.25">
      <c r="C299" s="9">
        <f ca="1">IF(ISNUMBER(kinematics!O141),kinematics!O141,IF(ISNUMBER(kinematics!$O$30),MIN(kinematics!$O$30:$O$210),180))</f>
        <v>180</v>
      </c>
      <c r="D299" s="16">
        <f ca="1">IF(ISNUMBER(kinematics!O141),kinematics!N141,0)</f>
        <v>0</v>
      </c>
      <c r="E299" s="16">
        <f ca="1">IF(ISNUMBER(kinematics!O141),kinematics!R141,0)</f>
        <v>0</v>
      </c>
      <c r="I299" s="9">
        <f t="shared" ca="1" si="23"/>
        <v>180</v>
      </c>
      <c r="J299" s="16">
        <f ca="1">IF(ISNUMBER(kinematics!O141),kinematics!P141,0)</f>
        <v>0</v>
      </c>
      <c r="K299" s="16">
        <f ca="1">IF(ISNUMBER(kinematics!O141),kinematics!S141,0)</f>
        <v>0</v>
      </c>
      <c r="M299" s="16">
        <f ca="1">IF(ISNUMBER(kinematics!O141),kinematics!N141,MAX($D$6:$D$186))</f>
        <v>180</v>
      </c>
      <c r="N299" s="16">
        <f ca="1">IF(ISNUMBER(kinematics!O141),kinematics!P141,0)</f>
        <v>0</v>
      </c>
      <c r="O299" s="16">
        <f ca="1">IF(ISNUMBER(kinematics!O141),kinematics!R141,0)</f>
        <v>0</v>
      </c>
      <c r="P299" s="16">
        <f ca="1">IF(ISNUMBER(kinematics!O141),kinematics!S141,0)</f>
        <v>0</v>
      </c>
      <c r="R299" s="9">
        <f t="shared" ca="1" si="20"/>
        <v>0</v>
      </c>
      <c r="S299" s="9">
        <f t="shared" ca="1" si="24"/>
        <v>0</v>
      </c>
    </row>
    <row r="300" spans="3:19" x14ac:dyDescent="0.25">
      <c r="C300" s="9">
        <f ca="1">IF(ISNUMBER(kinematics!O142),kinematics!O142,IF(ISNUMBER(kinematics!$O$30),MIN(kinematics!$O$30:$O$210),180))</f>
        <v>180</v>
      </c>
      <c r="D300" s="16">
        <f ca="1">IF(ISNUMBER(kinematics!O142),kinematics!N142,0)</f>
        <v>0</v>
      </c>
      <c r="E300" s="16">
        <f ca="1">IF(ISNUMBER(kinematics!O142),kinematics!R142,0)</f>
        <v>0</v>
      </c>
      <c r="I300" s="9">
        <f t="shared" ca="1" si="23"/>
        <v>180</v>
      </c>
      <c r="J300" s="16">
        <f ca="1">IF(ISNUMBER(kinematics!O142),kinematics!P142,0)</f>
        <v>0</v>
      </c>
      <c r="K300" s="16">
        <f ca="1">IF(ISNUMBER(kinematics!O142),kinematics!S142,0)</f>
        <v>0</v>
      </c>
      <c r="M300" s="16">
        <f ca="1">IF(ISNUMBER(kinematics!O142),kinematics!N142,MAX($D$6:$D$186))</f>
        <v>180</v>
      </c>
      <c r="N300" s="16">
        <f ca="1">IF(ISNUMBER(kinematics!O142),kinematics!P142,0)</f>
        <v>0</v>
      </c>
      <c r="O300" s="16">
        <f ca="1">IF(ISNUMBER(kinematics!O142),kinematics!R142,0)</f>
        <v>0</v>
      </c>
      <c r="P300" s="16">
        <f ca="1">IF(ISNUMBER(kinematics!O142),kinematics!S142,0)</f>
        <v>0</v>
      </c>
      <c r="R300" s="9">
        <f t="shared" ca="1" si="20"/>
        <v>0</v>
      </c>
      <c r="S300" s="9">
        <f t="shared" ca="1" si="24"/>
        <v>0</v>
      </c>
    </row>
    <row r="301" spans="3:19" x14ac:dyDescent="0.25">
      <c r="C301" s="9">
        <f ca="1">IF(ISNUMBER(kinematics!O143),kinematics!O143,IF(ISNUMBER(kinematics!$O$30),MIN(kinematics!$O$30:$O$210),180))</f>
        <v>180</v>
      </c>
      <c r="D301" s="16">
        <f ca="1">IF(ISNUMBER(kinematics!O143),kinematics!N143,0)</f>
        <v>0</v>
      </c>
      <c r="E301" s="16">
        <f ca="1">IF(ISNUMBER(kinematics!O143),kinematics!R143,0)</f>
        <v>0</v>
      </c>
      <c r="I301" s="9">
        <f t="shared" ca="1" si="23"/>
        <v>180</v>
      </c>
      <c r="J301" s="16">
        <f ca="1">IF(ISNUMBER(kinematics!O143),kinematics!P143,0)</f>
        <v>0</v>
      </c>
      <c r="K301" s="16">
        <f ca="1">IF(ISNUMBER(kinematics!O143),kinematics!S143,0)</f>
        <v>0</v>
      </c>
      <c r="M301" s="16">
        <f ca="1">IF(ISNUMBER(kinematics!O143),kinematics!N143,MAX($D$6:$D$186))</f>
        <v>180</v>
      </c>
      <c r="N301" s="16">
        <f ca="1">IF(ISNUMBER(kinematics!O143),kinematics!P143,0)</f>
        <v>0</v>
      </c>
      <c r="O301" s="16">
        <f ca="1">IF(ISNUMBER(kinematics!O143),kinematics!R143,0)</f>
        <v>0</v>
      </c>
      <c r="P301" s="16">
        <f ca="1">IF(ISNUMBER(kinematics!O143),kinematics!S143,0)</f>
        <v>0</v>
      </c>
      <c r="R301" s="9">
        <f t="shared" ca="1" si="20"/>
        <v>0</v>
      </c>
      <c r="S301" s="9">
        <f t="shared" ca="1" si="24"/>
        <v>0</v>
      </c>
    </row>
    <row r="302" spans="3:19" x14ac:dyDescent="0.25">
      <c r="C302" s="9">
        <f ca="1">IF(ISNUMBER(kinematics!O144),kinematics!O144,IF(ISNUMBER(kinematics!$O$30),MIN(kinematics!$O$30:$O$210),180))</f>
        <v>180</v>
      </c>
      <c r="D302" s="16">
        <f ca="1">IF(ISNUMBER(kinematics!O144),kinematics!N144,0)</f>
        <v>0</v>
      </c>
      <c r="E302" s="16">
        <f ca="1">IF(ISNUMBER(kinematics!O144),kinematics!R144,0)</f>
        <v>0</v>
      </c>
      <c r="I302" s="9">
        <f t="shared" ca="1" si="23"/>
        <v>180</v>
      </c>
      <c r="J302" s="16">
        <f ca="1">IF(ISNUMBER(kinematics!O144),kinematics!P144,0)</f>
        <v>0</v>
      </c>
      <c r="K302" s="16">
        <f ca="1">IF(ISNUMBER(kinematics!O144),kinematics!S144,0)</f>
        <v>0</v>
      </c>
      <c r="M302" s="16">
        <f ca="1">IF(ISNUMBER(kinematics!O144),kinematics!N144,MAX($D$6:$D$186))</f>
        <v>180</v>
      </c>
      <c r="N302" s="16">
        <f ca="1">IF(ISNUMBER(kinematics!O144),kinematics!P144,0)</f>
        <v>0</v>
      </c>
      <c r="O302" s="16">
        <f ca="1">IF(ISNUMBER(kinematics!O144),kinematics!R144,0)</f>
        <v>0</v>
      </c>
      <c r="P302" s="16">
        <f ca="1">IF(ISNUMBER(kinematics!O144),kinematics!S144,0)</f>
        <v>0</v>
      </c>
      <c r="R302" s="9">
        <f t="shared" ca="1" si="20"/>
        <v>0</v>
      </c>
      <c r="S302" s="9">
        <f t="shared" ca="1" si="24"/>
        <v>0</v>
      </c>
    </row>
    <row r="303" spans="3:19" x14ac:dyDescent="0.25">
      <c r="C303" s="9">
        <f ca="1">IF(ISNUMBER(kinematics!O145),kinematics!O145,IF(ISNUMBER(kinematics!$O$30),MIN(kinematics!$O$30:$O$210),180))</f>
        <v>180</v>
      </c>
      <c r="D303" s="16">
        <f ca="1">IF(ISNUMBER(kinematics!O145),kinematics!N145,0)</f>
        <v>0</v>
      </c>
      <c r="E303" s="16">
        <f ca="1">IF(ISNUMBER(kinematics!O145),kinematics!R145,0)</f>
        <v>0</v>
      </c>
      <c r="I303" s="9">
        <f t="shared" ca="1" si="23"/>
        <v>180</v>
      </c>
      <c r="J303" s="16">
        <f ca="1">IF(ISNUMBER(kinematics!O145),kinematics!P145,0)</f>
        <v>0</v>
      </c>
      <c r="K303" s="16">
        <f ca="1">IF(ISNUMBER(kinematics!O145),kinematics!S145,0)</f>
        <v>0</v>
      </c>
      <c r="M303" s="16">
        <f ca="1">IF(ISNUMBER(kinematics!O145),kinematics!N145,MAX($D$6:$D$186))</f>
        <v>180</v>
      </c>
      <c r="N303" s="16">
        <f ca="1">IF(ISNUMBER(kinematics!O145),kinematics!P145,0)</f>
        <v>0</v>
      </c>
      <c r="O303" s="16">
        <f ca="1">IF(ISNUMBER(kinematics!O145),kinematics!R145,0)</f>
        <v>0</v>
      </c>
      <c r="P303" s="16">
        <f ca="1">IF(ISNUMBER(kinematics!O145),kinematics!S145,0)</f>
        <v>0</v>
      </c>
      <c r="R303" s="9">
        <f t="shared" ca="1" si="20"/>
        <v>0</v>
      </c>
      <c r="S303" s="9">
        <f t="shared" ca="1" si="24"/>
        <v>0</v>
      </c>
    </row>
    <row r="304" spans="3:19" x14ac:dyDescent="0.25">
      <c r="C304" s="9">
        <f ca="1">IF(ISNUMBER(kinematics!O146),kinematics!O146,IF(ISNUMBER(kinematics!$O$30),MIN(kinematics!$O$30:$O$210),180))</f>
        <v>180</v>
      </c>
      <c r="D304" s="16">
        <f ca="1">IF(ISNUMBER(kinematics!O146),kinematics!N146,0)</f>
        <v>0</v>
      </c>
      <c r="E304" s="16">
        <f ca="1">IF(ISNUMBER(kinematics!O146),kinematics!R146,0)</f>
        <v>0</v>
      </c>
      <c r="I304" s="9">
        <f t="shared" ca="1" si="23"/>
        <v>180</v>
      </c>
      <c r="J304" s="16">
        <f ca="1">IF(ISNUMBER(kinematics!O146),kinematics!P146,0)</f>
        <v>0</v>
      </c>
      <c r="K304" s="16">
        <f ca="1">IF(ISNUMBER(kinematics!O146),kinematics!S146,0)</f>
        <v>0</v>
      </c>
      <c r="M304" s="16">
        <f ca="1">IF(ISNUMBER(kinematics!O146),kinematics!N146,MAX($D$6:$D$186))</f>
        <v>180</v>
      </c>
      <c r="N304" s="16">
        <f ca="1">IF(ISNUMBER(kinematics!O146),kinematics!P146,0)</f>
        <v>0</v>
      </c>
      <c r="O304" s="16">
        <f ca="1">IF(ISNUMBER(kinematics!O146),kinematics!R146,0)</f>
        <v>0</v>
      </c>
      <c r="P304" s="16">
        <f ca="1">IF(ISNUMBER(kinematics!O146),kinematics!S146,0)</f>
        <v>0</v>
      </c>
      <c r="R304" s="9">
        <f t="shared" ca="1" si="20"/>
        <v>0</v>
      </c>
      <c r="S304" s="9">
        <f t="shared" ca="1" si="24"/>
        <v>0</v>
      </c>
    </row>
    <row r="305" spans="3:19" x14ac:dyDescent="0.25">
      <c r="C305" s="9">
        <f ca="1">IF(ISNUMBER(kinematics!O147),kinematics!O147,IF(ISNUMBER(kinematics!$O$30),MIN(kinematics!$O$30:$O$210),180))</f>
        <v>180</v>
      </c>
      <c r="D305" s="16">
        <f ca="1">IF(ISNUMBER(kinematics!O147),kinematics!N147,0)</f>
        <v>0</v>
      </c>
      <c r="E305" s="16">
        <f ca="1">IF(ISNUMBER(kinematics!O147),kinematics!R147,0)</f>
        <v>0</v>
      </c>
      <c r="I305" s="9">
        <f t="shared" ca="1" si="23"/>
        <v>180</v>
      </c>
      <c r="J305" s="16">
        <f ca="1">IF(ISNUMBER(kinematics!O147),kinematics!P147,0)</f>
        <v>0</v>
      </c>
      <c r="K305" s="16">
        <f ca="1">IF(ISNUMBER(kinematics!O147),kinematics!S147,0)</f>
        <v>0</v>
      </c>
      <c r="M305" s="16">
        <f ca="1">IF(ISNUMBER(kinematics!O147),kinematics!N147,MAX($D$6:$D$186))</f>
        <v>180</v>
      </c>
      <c r="N305" s="16">
        <f ca="1">IF(ISNUMBER(kinematics!O147),kinematics!P147,0)</f>
        <v>0</v>
      </c>
      <c r="O305" s="16">
        <f ca="1">IF(ISNUMBER(kinematics!O147),kinematics!R147,0)</f>
        <v>0</v>
      </c>
      <c r="P305" s="16">
        <f ca="1">IF(ISNUMBER(kinematics!O147),kinematics!S147,0)</f>
        <v>0</v>
      </c>
      <c r="R305" s="9">
        <f t="shared" ca="1" si="20"/>
        <v>0</v>
      </c>
      <c r="S305" s="9">
        <f t="shared" ca="1" si="24"/>
        <v>0</v>
      </c>
    </row>
    <row r="306" spans="3:19" x14ac:dyDescent="0.25">
      <c r="C306" s="9">
        <f ca="1">IF(ISNUMBER(kinematics!O148),kinematics!O148,IF(ISNUMBER(kinematics!$O$30),MIN(kinematics!$O$30:$O$210),180))</f>
        <v>180</v>
      </c>
      <c r="D306" s="16">
        <f ca="1">IF(ISNUMBER(kinematics!O148),kinematics!N148,0)</f>
        <v>0</v>
      </c>
      <c r="E306" s="16">
        <f ca="1">IF(ISNUMBER(kinematics!O148),kinematics!R148,0)</f>
        <v>0</v>
      </c>
      <c r="I306" s="9">
        <f t="shared" ca="1" si="23"/>
        <v>180</v>
      </c>
      <c r="J306" s="16">
        <f ca="1">IF(ISNUMBER(kinematics!O148),kinematics!P148,0)</f>
        <v>0</v>
      </c>
      <c r="K306" s="16">
        <f ca="1">IF(ISNUMBER(kinematics!O148),kinematics!S148,0)</f>
        <v>0</v>
      </c>
      <c r="M306" s="16">
        <f ca="1">IF(ISNUMBER(kinematics!O148),kinematics!N148,MAX($D$6:$D$186))</f>
        <v>180</v>
      </c>
      <c r="N306" s="16">
        <f ca="1">IF(ISNUMBER(kinematics!O148),kinematics!P148,0)</f>
        <v>0</v>
      </c>
      <c r="O306" s="16">
        <f ca="1">IF(ISNUMBER(kinematics!O148),kinematics!R148,0)</f>
        <v>0</v>
      </c>
      <c r="P306" s="16">
        <f ca="1">IF(ISNUMBER(kinematics!O148),kinematics!S148,0)</f>
        <v>0</v>
      </c>
      <c r="R306" s="9">
        <f t="shared" ca="1" si="20"/>
        <v>0</v>
      </c>
      <c r="S306" s="9">
        <f t="shared" ca="1" si="24"/>
        <v>0</v>
      </c>
    </row>
    <row r="307" spans="3:19" x14ac:dyDescent="0.25">
      <c r="C307" s="9">
        <f ca="1">IF(ISNUMBER(kinematics!O149),kinematics!O149,IF(ISNUMBER(kinematics!$O$30),MIN(kinematics!$O$30:$O$210),180))</f>
        <v>180</v>
      </c>
      <c r="D307" s="16">
        <f ca="1">IF(ISNUMBER(kinematics!O149),kinematics!N149,0)</f>
        <v>0</v>
      </c>
      <c r="E307" s="16">
        <f ca="1">IF(ISNUMBER(kinematics!O149),kinematics!R149,0)</f>
        <v>0</v>
      </c>
      <c r="I307" s="9">
        <f t="shared" ca="1" si="23"/>
        <v>180</v>
      </c>
      <c r="J307" s="16">
        <f ca="1">IF(ISNUMBER(kinematics!O149),kinematics!P149,0)</f>
        <v>0</v>
      </c>
      <c r="K307" s="16">
        <f ca="1">IF(ISNUMBER(kinematics!O149),kinematics!S149,0)</f>
        <v>0</v>
      </c>
      <c r="M307" s="16">
        <f ca="1">IF(ISNUMBER(kinematics!O149),kinematics!N149,MAX($D$6:$D$186))</f>
        <v>180</v>
      </c>
      <c r="N307" s="16">
        <f ca="1">IF(ISNUMBER(kinematics!O149),kinematics!P149,0)</f>
        <v>0</v>
      </c>
      <c r="O307" s="16">
        <f ca="1">IF(ISNUMBER(kinematics!O149),kinematics!R149,0)</f>
        <v>0</v>
      </c>
      <c r="P307" s="16">
        <f ca="1">IF(ISNUMBER(kinematics!O149),kinematics!S149,0)</f>
        <v>0</v>
      </c>
      <c r="R307" s="9">
        <f t="shared" ca="1" si="20"/>
        <v>0</v>
      </c>
      <c r="S307" s="9">
        <f t="shared" ca="1" si="24"/>
        <v>0</v>
      </c>
    </row>
    <row r="308" spans="3:19" x14ac:dyDescent="0.25">
      <c r="C308" s="9">
        <f ca="1">IF(ISNUMBER(kinematics!O150),kinematics!O150,IF(ISNUMBER(kinematics!$O$30),MIN(kinematics!$O$30:$O$210),180))</f>
        <v>180</v>
      </c>
      <c r="D308" s="16">
        <f ca="1">IF(ISNUMBER(kinematics!O150),kinematics!N150,0)</f>
        <v>0</v>
      </c>
      <c r="E308" s="16">
        <f ca="1">IF(ISNUMBER(kinematics!O150),kinematics!R150,0)</f>
        <v>0</v>
      </c>
      <c r="I308" s="9">
        <f t="shared" ca="1" si="23"/>
        <v>180</v>
      </c>
      <c r="J308" s="16">
        <f ca="1">IF(ISNUMBER(kinematics!O150),kinematics!P150,0)</f>
        <v>0</v>
      </c>
      <c r="K308" s="16">
        <f ca="1">IF(ISNUMBER(kinematics!O150),kinematics!S150,0)</f>
        <v>0</v>
      </c>
      <c r="M308" s="16">
        <f ca="1">IF(ISNUMBER(kinematics!O150),kinematics!N150,MAX($D$6:$D$186))</f>
        <v>180</v>
      </c>
      <c r="N308" s="16">
        <f ca="1">IF(ISNUMBER(kinematics!O150),kinematics!P150,0)</f>
        <v>0</v>
      </c>
      <c r="O308" s="16">
        <f ca="1">IF(ISNUMBER(kinematics!O150),kinematics!R150,0)</f>
        <v>0</v>
      </c>
      <c r="P308" s="16">
        <f ca="1">IF(ISNUMBER(kinematics!O150),kinematics!S150,0)</f>
        <v>0</v>
      </c>
      <c r="R308" s="9">
        <f t="shared" ca="1" si="20"/>
        <v>0</v>
      </c>
      <c r="S308" s="9">
        <f t="shared" ca="1" si="24"/>
        <v>0</v>
      </c>
    </row>
    <row r="309" spans="3:19" x14ac:dyDescent="0.25">
      <c r="C309" s="9">
        <f ca="1">IF(ISNUMBER(kinematics!O151),kinematics!O151,IF(ISNUMBER(kinematics!$O$30),MIN(kinematics!$O$30:$O$210),180))</f>
        <v>180</v>
      </c>
      <c r="D309" s="16">
        <f ca="1">IF(ISNUMBER(kinematics!O151),kinematics!N151,0)</f>
        <v>0</v>
      </c>
      <c r="E309" s="16">
        <f ca="1">IF(ISNUMBER(kinematics!O151),kinematics!R151,0)</f>
        <v>0</v>
      </c>
      <c r="I309" s="9">
        <f t="shared" ca="1" si="23"/>
        <v>180</v>
      </c>
      <c r="J309" s="16">
        <f ca="1">IF(ISNUMBER(kinematics!O151),kinematics!P151,0)</f>
        <v>0</v>
      </c>
      <c r="K309" s="16">
        <f ca="1">IF(ISNUMBER(kinematics!O151),kinematics!S151,0)</f>
        <v>0</v>
      </c>
      <c r="M309" s="16">
        <f ca="1">IF(ISNUMBER(kinematics!O151),kinematics!N151,MAX($D$6:$D$186))</f>
        <v>180</v>
      </c>
      <c r="N309" s="16">
        <f ca="1">IF(ISNUMBER(kinematics!O151),kinematics!P151,0)</f>
        <v>0</v>
      </c>
      <c r="O309" s="16">
        <f ca="1">IF(ISNUMBER(kinematics!O151),kinematics!R151,0)</f>
        <v>0</v>
      </c>
      <c r="P309" s="16">
        <f ca="1">IF(ISNUMBER(kinematics!O151),kinematics!S151,0)</f>
        <v>0</v>
      </c>
      <c r="R309" s="9">
        <f t="shared" ca="1" si="20"/>
        <v>0</v>
      </c>
      <c r="S309" s="9">
        <f t="shared" ca="1" si="24"/>
        <v>0</v>
      </c>
    </row>
    <row r="310" spans="3:19" x14ac:dyDescent="0.25">
      <c r="C310" s="9">
        <f ca="1">IF(ISNUMBER(kinematics!O152),kinematics!O152,IF(ISNUMBER(kinematics!$O$30),MIN(kinematics!$O$30:$O$210),180))</f>
        <v>180</v>
      </c>
      <c r="D310" s="16">
        <f ca="1">IF(ISNUMBER(kinematics!O152),kinematics!N152,0)</f>
        <v>0</v>
      </c>
      <c r="E310" s="16">
        <f ca="1">IF(ISNUMBER(kinematics!O152),kinematics!R152,0)</f>
        <v>0</v>
      </c>
      <c r="I310" s="9">
        <f t="shared" ca="1" si="23"/>
        <v>180</v>
      </c>
      <c r="J310" s="16">
        <f ca="1">IF(ISNUMBER(kinematics!O152),kinematics!P152,0)</f>
        <v>0</v>
      </c>
      <c r="K310" s="16">
        <f ca="1">IF(ISNUMBER(kinematics!O152),kinematics!S152,0)</f>
        <v>0</v>
      </c>
      <c r="M310" s="16">
        <f ca="1">IF(ISNUMBER(kinematics!O152),kinematics!N152,MAX($D$6:$D$186))</f>
        <v>180</v>
      </c>
      <c r="N310" s="16">
        <f ca="1">IF(ISNUMBER(kinematics!O152),kinematics!P152,0)</f>
        <v>0</v>
      </c>
      <c r="O310" s="16">
        <f ca="1">IF(ISNUMBER(kinematics!O152),kinematics!R152,0)</f>
        <v>0</v>
      </c>
      <c r="P310" s="16">
        <f ca="1">IF(ISNUMBER(kinematics!O152),kinematics!S152,0)</f>
        <v>0</v>
      </c>
      <c r="R310" s="9">
        <f t="shared" ca="1" si="20"/>
        <v>0</v>
      </c>
      <c r="S310" s="9">
        <f t="shared" ca="1" si="24"/>
        <v>0</v>
      </c>
    </row>
    <row r="311" spans="3:19" x14ac:dyDescent="0.25">
      <c r="C311" s="9">
        <f ca="1">IF(ISNUMBER(kinematics!O153),kinematics!O153,IF(ISNUMBER(kinematics!$O$30),MIN(kinematics!$O$30:$O$210),180))</f>
        <v>180</v>
      </c>
      <c r="D311" s="16">
        <f ca="1">IF(ISNUMBER(kinematics!O153),kinematics!N153,0)</f>
        <v>0</v>
      </c>
      <c r="E311" s="16">
        <f ca="1">IF(ISNUMBER(kinematics!O153),kinematics!R153,0)</f>
        <v>0</v>
      </c>
      <c r="I311" s="9">
        <f t="shared" ca="1" si="23"/>
        <v>180</v>
      </c>
      <c r="J311" s="16">
        <f ca="1">IF(ISNUMBER(kinematics!O153),kinematics!P153,0)</f>
        <v>0</v>
      </c>
      <c r="K311" s="16">
        <f ca="1">IF(ISNUMBER(kinematics!O153),kinematics!S153,0)</f>
        <v>0</v>
      </c>
      <c r="M311" s="16">
        <f ca="1">IF(ISNUMBER(kinematics!O153),kinematics!N153,MAX($D$6:$D$186))</f>
        <v>180</v>
      </c>
      <c r="N311" s="16">
        <f ca="1">IF(ISNUMBER(kinematics!O153),kinematics!P153,0)</f>
        <v>0</v>
      </c>
      <c r="O311" s="16">
        <f ca="1">IF(ISNUMBER(kinematics!O153),kinematics!R153,0)</f>
        <v>0</v>
      </c>
      <c r="P311" s="16">
        <f ca="1">IF(ISNUMBER(kinematics!O153),kinematics!S153,0)</f>
        <v>0</v>
      </c>
      <c r="R311" s="9">
        <f t="shared" ca="1" si="20"/>
        <v>0</v>
      </c>
      <c r="S311" s="9">
        <f t="shared" ca="1" si="24"/>
        <v>0</v>
      </c>
    </row>
    <row r="312" spans="3:19" x14ac:dyDescent="0.25">
      <c r="C312" s="9">
        <f ca="1">IF(ISNUMBER(kinematics!O154),kinematics!O154,IF(ISNUMBER(kinematics!$O$30),MIN(kinematics!$O$30:$O$210),180))</f>
        <v>180</v>
      </c>
      <c r="D312" s="16">
        <f ca="1">IF(ISNUMBER(kinematics!O154),kinematics!N154,0)</f>
        <v>0</v>
      </c>
      <c r="E312" s="16">
        <f ca="1">IF(ISNUMBER(kinematics!O154),kinematics!R154,0)</f>
        <v>0</v>
      </c>
      <c r="I312" s="9">
        <f t="shared" ca="1" si="23"/>
        <v>180</v>
      </c>
      <c r="J312" s="16">
        <f ca="1">IF(ISNUMBER(kinematics!O154),kinematics!P154,0)</f>
        <v>0</v>
      </c>
      <c r="K312" s="16">
        <f ca="1">IF(ISNUMBER(kinematics!O154),kinematics!S154,0)</f>
        <v>0</v>
      </c>
      <c r="M312" s="16">
        <f ca="1">IF(ISNUMBER(kinematics!O154),kinematics!N154,MAX($D$6:$D$186))</f>
        <v>180</v>
      </c>
      <c r="N312" s="16">
        <f ca="1">IF(ISNUMBER(kinematics!O154),kinematics!P154,0)</f>
        <v>0</v>
      </c>
      <c r="O312" s="16">
        <f ca="1">IF(ISNUMBER(kinematics!O154),kinematics!R154,0)</f>
        <v>0</v>
      </c>
      <c r="P312" s="16">
        <f ca="1">IF(ISNUMBER(kinematics!O154),kinematics!S154,0)</f>
        <v>0</v>
      </c>
      <c r="R312" s="9">
        <f t="shared" ca="1" si="20"/>
        <v>0</v>
      </c>
      <c r="S312" s="9">
        <f t="shared" ca="1" si="24"/>
        <v>0</v>
      </c>
    </row>
    <row r="313" spans="3:19" x14ac:dyDescent="0.25">
      <c r="C313" s="9">
        <f ca="1">IF(ISNUMBER(kinematics!O155),kinematics!O155,IF(ISNUMBER(kinematics!$O$30),MIN(kinematics!$O$30:$O$210),180))</f>
        <v>180</v>
      </c>
      <c r="D313" s="16">
        <f ca="1">IF(ISNUMBER(kinematics!O155),kinematics!N155,0)</f>
        <v>0</v>
      </c>
      <c r="E313" s="16">
        <f ca="1">IF(ISNUMBER(kinematics!O155),kinematics!R155,0)</f>
        <v>0</v>
      </c>
      <c r="I313" s="9">
        <f t="shared" ca="1" si="23"/>
        <v>180</v>
      </c>
      <c r="J313" s="16">
        <f ca="1">IF(ISNUMBER(kinematics!O155),kinematics!P155,0)</f>
        <v>0</v>
      </c>
      <c r="K313" s="16">
        <f ca="1">IF(ISNUMBER(kinematics!O155),kinematics!S155,0)</f>
        <v>0</v>
      </c>
      <c r="M313" s="16">
        <f ca="1">IF(ISNUMBER(kinematics!O155),kinematics!N155,MAX($D$6:$D$186))</f>
        <v>180</v>
      </c>
      <c r="N313" s="16">
        <f ca="1">IF(ISNUMBER(kinematics!O155),kinematics!P155,0)</f>
        <v>0</v>
      </c>
      <c r="O313" s="16">
        <f ca="1">IF(ISNUMBER(kinematics!O155),kinematics!R155,0)</f>
        <v>0</v>
      </c>
      <c r="P313" s="16">
        <f ca="1">IF(ISNUMBER(kinematics!O155),kinematics!S155,0)</f>
        <v>0</v>
      </c>
      <c r="R313" s="9">
        <f t="shared" ca="1" si="20"/>
        <v>0</v>
      </c>
      <c r="S313" s="9">
        <f t="shared" ca="1" si="24"/>
        <v>0</v>
      </c>
    </row>
    <row r="314" spans="3:19" x14ac:dyDescent="0.25">
      <c r="C314" s="9">
        <f ca="1">IF(ISNUMBER(kinematics!O156),kinematics!O156,IF(ISNUMBER(kinematics!$O$30),MIN(kinematics!$O$30:$O$210),180))</f>
        <v>180</v>
      </c>
      <c r="D314" s="16">
        <f ca="1">IF(ISNUMBER(kinematics!O156),kinematics!N156,0)</f>
        <v>0</v>
      </c>
      <c r="E314" s="16">
        <f ca="1">IF(ISNUMBER(kinematics!O156),kinematics!R156,0)</f>
        <v>0</v>
      </c>
      <c r="I314" s="9">
        <f t="shared" ca="1" si="23"/>
        <v>180</v>
      </c>
      <c r="J314" s="16">
        <f ca="1">IF(ISNUMBER(kinematics!O156),kinematics!P156,0)</f>
        <v>0</v>
      </c>
      <c r="K314" s="16">
        <f ca="1">IF(ISNUMBER(kinematics!O156),kinematics!S156,0)</f>
        <v>0</v>
      </c>
      <c r="M314" s="16">
        <f ca="1">IF(ISNUMBER(kinematics!O156),kinematics!N156,MAX($D$6:$D$186))</f>
        <v>180</v>
      </c>
      <c r="N314" s="16">
        <f ca="1">IF(ISNUMBER(kinematics!O156),kinematics!P156,0)</f>
        <v>0</v>
      </c>
      <c r="O314" s="16">
        <f ca="1">IF(ISNUMBER(kinematics!O156),kinematics!R156,0)</f>
        <v>0</v>
      </c>
      <c r="P314" s="16">
        <f ca="1">IF(ISNUMBER(kinematics!O156),kinematics!S156,0)</f>
        <v>0</v>
      </c>
      <c r="R314" s="9">
        <f t="shared" ca="1" si="20"/>
        <v>0</v>
      </c>
      <c r="S314" s="9">
        <f t="shared" ca="1" si="24"/>
        <v>0</v>
      </c>
    </row>
    <row r="315" spans="3:19" x14ac:dyDescent="0.25">
      <c r="C315" s="9">
        <f ca="1">IF(ISNUMBER(kinematics!O157),kinematics!O157,IF(ISNUMBER(kinematics!$O$30),MIN(kinematics!$O$30:$O$210),180))</f>
        <v>180</v>
      </c>
      <c r="D315" s="16">
        <f ca="1">IF(ISNUMBER(kinematics!O157),kinematics!N157,0)</f>
        <v>0</v>
      </c>
      <c r="E315" s="16">
        <f ca="1">IF(ISNUMBER(kinematics!O157),kinematics!R157,0)</f>
        <v>0</v>
      </c>
      <c r="I315" s="9">
        <f t="shared" ca="1" si="23"/>
        <v>180</v>
      </c>
      <c r="J315" s="16">
        <f ca="1">IF(ISNUMBER(kinematics!O157),kinematics!P157,0)</f>
        <v>0</v>
      </c>
      <c r="K315" s="16">
        <f ca="1">IF(ISNUMBER(kinematics!O157),kinematics!S157,0)</f>
        <v>0</v>
      </c>
      <c r="M315" s="16">
        <f ca="1">IF(ISNUMBER(kinematics!O157),kinematics!N157,MAX($D$6:$D$186))</f>
        <v>180</v>
      </c>
      <c r="N315" s="16">
        <f ca="1">IF(ISNUMBER(kinematics!O157),kinematics!P157,0)</f>
        <v>0</v>
      </c>
      <c r="O315" s="16">
        <f ca="1">IF(ISNUMBER(kinematics!O157),kinematics!R157,0)</f>
        <v>0</v>
      </c>
      <c r="P315" s="16">
        <f ca="1">IF(ISNUMBER(kinematics!O157),kinematics!S157,0)</f>
        <v>0</v>
      </c>
      <c r="R315" s="9">
        <f t="shared" ca="1" si="20"/>
        <v>0</v>
      </c>
      <c r="S315" s="9">
        <f t="shared" ca="1" si="24"/>
        <v>0</v>
      </c>
    </row>
    <row r="316" spans="3:19" x14ac:dyDescent="0.25">
      <c r="C316" s="9">
        <f ca="1">IF(ISNUMBER(kinematics!O158),kinematics!O158,IF(ISNUMBER(kinematics!$O$30),MIN(kinematics!$O$30:$O$210),180))</f>
        <v>180</v>
      </c>
      <c r="D316" s="16">
        <f ca="1">IF(ISNUMBER(kinematics!O158),kinematics!N158,0)</f>
        <v>0</v>
      </c>
      <c r="E316" s="16">
        <f ca="1">IF(ISNUMBER(kinematics!O158),kinematics!R158,0)</f>
        <v>0</v>
      </c>
      <c r="I316" s="9">
        <f t="shared" ca="1" si="23"/>
        <v>180</v>
      </c>
      <c r="J316" s="16">
        <f ca="1">IF(ISNUMBER(kinematics!O158),kinematics!P158,0)</f>
        <v>0</v>
      </c>
      <c r="K316" s="16">
        <f ca="1">IF(ISNUMBER(kinematics!O158),kinematics!S158,0)</f>
        <v>0</v>
      </c>
      <c r="M316" s="16">
        <f ca="1">IF(ISNUMBER(kinematics!O158),kinematics!N158,MAX($D$6:$D$186))</f>
        <v>180</v>
      </c>
      <c r="N316" s="16">
        <f ca="1">IF(ISNUMBER(kinematics!O158),kinematics!P158,0)</f>
        <v>0</v>
      </c>
      <c r="O316" s="16">
        <f ca="1">IF(ISNUMBER(kinematics!O158),kinematics!R158,0)</f>
        <v>0</v>
      </c>
      <c r="P316" s="16">
        <f ca="1">IF(ISNUMBER(kinematics!O158),kinematics!S158,0)</f>
        <v>0</v>
      </c>
      <c r="R316" s="9">
        <f t="shared" ca="1" si="20"/>
        <v>0</v>
      </c>
      <c r="S316" s="9">
        <f t="shared" ca="1" si="24"/>
        <v>0</v>
      </c>
    </row>
    <row r="317" spans="3:19" x14ac:dyDescent="0.25">
      <c r="C317" s="9">
        <f ca="1">IF(ISNUMBER(kinematics!O159),kinematics!O159,IF(ISNUMBER(kinematics!$O$30),MIN(kinematics!$O$30:$O$210),180))</f>
        <v>180</v>
      </c>
      <c r="D317" s="16">
        <f ca="1">IF(ISNUMBER(kinematics!O159),kinematics!N159,0)</f>
        <v>0</v>
      </c>
      <c r="E317" s="16">
        <f ca="1">IF(ISNUMBER(kinematics!O159),kinematics!R159,0)</f>
        <v>0</v>
      </c>
      <c r="I317" s="9">
        <f t="shared" ca="1" si="23"/>
        <v>180</v>
      </c>
      <c r="J317" s="16">
        <f ca="1">IF(ISNUMBER(kinematics!O159),kinematics!P159,0)</f>
        <v>0</v>
      </c>
      <c r="K317" s="16">
        <f ca="1">IF(ISNUMBER(kinematics!O159),kinematics!S159,0)</f>
        <v>0</v>
      </c>
      <c r="M317" s="16">
        <f ca="1">IF(ISNUMBER(kinematics!O159),kinematics!N159,MAX($D$6:$D$186))</f>
        <v>180</v>
      </c>
      <c r="N317" s="16">
        <f ca="1">IF(ISNUMBER(kinematics!O159),kinematics!P159,0)</f>
        <v>0</v>
      </c>
      <c r="O317" s="16">
        <f ca="1">IF(ISNUMBER(kinematics!O159),kinematics!R159,0)</f>
        <v>0</v>
      </c>
      <c r="P317" s="16">
        <f ca="1">IF(ISNUMBER(kinematics!O159),kinematics!S159,0)</f>
        <v>0</v>
      </c>
      <c r="R317" s="9">
        <f ca="1">O317</f>
        <v>0</v>
      </c>
      <c r="S317" s="9">
        <f t="shared" ca="1" si="24"/>
        <v>0</v>
      </c>
    </row>
    <row r="318" spans="3:19" x14ac:dyDescent="0.25">
      <c r="C318" s="9">
        <f ca="1">IF(ISNUMBER(kinematics!O160),kinematics!O160,IF(ISNUMBER(kinematics!$O$30),MIN(kinematics!$O$30:$O$210),180))</f>
        <v>180</v>
      </c>
      <c r="D318" s="16">
        <f ca="1">IF(ISNUMBER(kinematics!O160),kinematics!N160,0)</f>
        <v>0</v>
      </c>
      <c r="E318" s="16">
        <f ca="1">IF(ISNUMBER(kinematics!O160),kinematics!R160,0)</f>
        <v>0</v>
      </c>
      <c r="I318" s="9">
        <f t="shared" ca="1" si="23"/>
        <v>180</v>
      </c>
      <c r="J318" s="16">
        <f ca="1">IF(ISNUMBER(kinematics!O160),kinematics!P160,0)</f>
        <v>0</v>
      </c>
      <c r="K318" s="16">
        <f ca="1">IF(ISNUMBER(kinematics!O160),kinematics!S160,0)</f>
        <v>0</v>
      </c>
      <c r="M318" s="16">
        <f ca="1">IF(ISNUMBER(kinematics!O160),kinematics!N160,MAX($D$6:$D$186))</f>
        <v>180</v>
      </c>
      <c r="N318" s="16">
        <f ca="1">IF(ISNUMBER(kinematics!O160),kinematics!P160,0)</f>
        <v>0</v>
      </c>
      <c r="O318" s="16">
        <f ca="1">IF(ISNUMBER(kinematics!O160),kinematics!R160,0)</f>
        <v>0</v>
      </c>
      <c r="P318" s="16">
        <f ca="1">IF(ISNUMBER(kinematics!O160),kinematics!S160,0)</f>
        <v>0</v>
      </c>
      <c r="R318" s="9">
        <f t="shared" ca="1" si="20"/>
        <v>0</v>
      </c>
      <c r="S318" s="9">
        <f t="shared" ca="1" si="24"/>
        <v>0</v>
      </c>
    </row>
    <row r="319" spans="3:19" x14ac:dyDescent="0.25">
      <c r="C319" s="9">
        <f ca="1">IF(ISNUMBER(kinematics!O161),kinematics!O161,IF(ISNUMBER(kinematics!$O$30),MIN(kinematics!$O$30:$O$210),180))</f>
        <v>180</v>
      </c>
      <c r="D319" s="16">
        <f ca="1">IF(ISNUMBER(kinematics!O161),kinematics!N161,0)</f>
        <v>0</v>
      </c>
      <c r="E319" s="16">
        <f ca="1">IF(ISNUMBER(kinematics!O161),kinematics!R161,0)</f>
        <v>0</v>
      </c>
      <c r="I319" s="9">
        <f t="shared" ca="1" si="23"/>
        <v>180</v>
      </c>
      <c r="J319" s="16">
        <f ca="1">IF(ISNUMBER(kinematics!O161),kinematics!P161,0)</f>
        <v>0</v>
      </c>
      <c r="K319" s="16">
        <f ca="1">IF(ISNUMBER(kinematics!O161),kinematics!S161,0)</f>
        <v>0</v>
      </c>
      <c r="M319" s="16">
        <f ca="1">IF(ISNUMBER(kinematics!O161),kinematics!N161,MAX($D$6:$D$186))</f>
        <v>180</v>
      </c>
      <c r="N319" s="16">
        <f ca="1">IF(ISNUMBER(kinematics!O161),kinematics!P161,0)</f>
        <v>0</v>
      </c>
      <c r="O319" s="16">
        <f ca="1">IF(ISNUMBER(kinematics!O161),kinematics!R161,0)</f>
        <v>0</v>
      </c>
      <c r="P319" s="16">
        <f ca="1">IF(ISNUMBER(kinematics!O161),kinematics!S161,0)</f>
        <v>0</v>
      </c>
      <c r="R319" s="9">
        <f t="shared" ca="1" si="20"/>
        <v>0</v>
      </c>
      <c r="S319" s="9">
        <f t="shared" ca="1" si="24"/>
        <v>0</v>
      </c>
    </row>
    <row r="320" spans="3:19" x14ac:dyDescent="0.25">
      <c r="C320" s="9">
        <f ca="1">IF(ISNUMBER(kinematics!O162),kinematics!O162,IF(ISNUMBER(kinematics!$O$30),MIN(kinematics!$O$30:$O$210),180))</f>
        <v>180</v>
      </c>
      <c r="D320" s="16">
        <f ca="1">IF(ISNUMBER(kinematics!O162),kinematics!N162,0)</f>
        <v>0</v>
      </c>
      <c r="E320" s="16">
        <f ca="1">IF(ISNUMBER(kinematics!O162),kinematics!R162,0)</f>
        <v>0</v>
      </c>
      <c r="I320" s="9">
        <f t="shared" ca="1" si="23"/>
        <v>180</v>
      </c>
      <c r="J320" s="16">
        <f ca="1">IF(ISNUMBER(kinematics!O162),kinematics!P162,0)</f>
        <v>0</v>
      </c>
      <c r="K320" s="16">
        <f ca="1">IF(ISNUMBER(kinematics!O162),kinematics!S162,0)</f>
        <v>0</v>
      </c>
      <c r="M320" s="16">
        <f ca="1">IF(ISNUMBER(kinematics!O162),kinematics!N162,MAX($D$6:$D$186))</f>
        <v>180</v>
      </c>
      <c r="N320" s="16">
        <f ca="1">IF(ISNUMBER(kinematics!O162),kinematics!P162,0)</f>
        <v>0</v>
      </c>
      <c r="O320" s="16">
        <f ca="1">IF(ISNUMBER(kinematics!O162),kinematics!R162,0)</f>
        <v>0</v>
      </c>
      <c r="P320" s="16">
        <f ca="1">IF(ISNUMBER(kinematics!O162),kinematics!S162,0)</f>
        <v>0</v>
      </c>
      <c r="R320" s="9">
        <f t="shared" ca="1" si="20"/>
        <v>0</v>
      </c>
      <c r="S320" s="9">
        <f t="shared" ca="1" si="24"/>
        <v>0</v>
      </c>
    </row>
    <row r="321" spans="3:19" x14ac:dyDescent="0.25">
      <c r="C321" s="9">
        <f ca="1">IF(ISNUMBER(kinematics!O163),kinematics!O163,IF(ISNUMBER(kinematics!$O$30),MIN(kinematics!$O$30:$O$210),180))</f>
        <v>180</v>
      </c>
      <c r="D321" s="16">
        <f ca="1">IF(ISNUMBER(kinematics!O163),kinematics!N163,0)</f>
        <v>0</v>
      </c>
      <c r="E321" s="16">
        <f ca="1">IF(ISNUMBER(kinematics!O163),kinematics!R163,0)</f>
        <v>0</v>
      </c>
      <c r="I321" s="9">
        <f t="shared" ca="1" si="23"/>
        <v>180</v>
      </c>
      <c r="J321" s="16">
        <f ca="1">IF(ISNUMBER(kinematics!O163),kinematics!P163,0)</f>
        <v>0</v>
      </c>
      <c r="K321" s="16">
        <f ca="1">IF(ISNUMBER(kinematics!O163),kinematics!S163,0)</f>
        <v>0</v>
      </c>
      <c r="M321" s="16">
        <f ca="1">IF(ISNUMBER(kinematics!O163),kinematics!N163,MAX($D$6:$D$186))</f>
        <v>180</v>
      </c>
      <c r="N321" s="16">
        <f ca="1">IF(ISNUMBER(kinematics!O163),kinematics!P163,0)</f>
        <v>0</v>
      </c>
      <c r="O321" s="16">
        <f ca="1">IF(ISNUMBER(kinematics!O163),kinematics!R163,0)</f>
        <v>0</v>
      </c>
      <c r="P321" s="16">
        <f ca="1">IF(ISNUMBER(kinematics!O163),kinematics!S163,0)</f>
        <v>0</v>
      </c>
      <c r="R321" s="9">
        <f t="shared" ca="1" si="20"/>
        <v>0</v>
      </c>
      <c r="S321" s="9">
        <f t="shared" ca="1" si="24"/>
        <v>0</v>
      </c>
    </row>
    <row r="322" spans="3:19" x14ac:dyDescent="0.25">
      <c r="C322" s="9">
        <f ca="1">IF(ISNUMBER(kinematics!O164),kinematics!O164,IF(ISNUMBER(kinematics!$O$30),MIN(kinematics!$O$30:$O$210),180))</f>
        <v>180</v>
      </c>
      <c r="D322" s="16">
        <f ca="1">IF(ISNUMBER(kinematics!O164),kinematics!N164,0)</f>
        <v>0</v>
      </c>
      <c r="E322" s="16">
        <f ca="1">IF(ISNUMBER(kinematics!O164),kinematics!R164,0)</f>
        <v>0</v>
      </c>
      <c r="I322" s="9">
        <f t="shared" ca="1" si="23"/>
        <v>180</v>
      </c>
      <c r="J322" s="16">
        <f ca="1">IF(ISNUMBER(kinematics!O164),kinematics!P164,0)</f>
        <v>0</v>
      </c>
      <c r="K322" s="16">
        <f ca="1">IF(ISNUMBER(kinematics!O164),kinematics!S164,0)</f>
        <v>0</v>
      </c>
      <c r="M322" s="16">
        <f ca="1">IF(ISNUMBER(kinematics!O164),kinematics!N164,MAX($D$6:$D$186))</f>
        <v>180</v>
      </c>
      <c r="N322" s="16">
        <f ca="1">IF(ISNUMBER(kinematics!O164),kinematics!P164,0)</f>
        <v>0</v>
      </c>
      <c r="O322" s="16">
        <f ca="1">IF(ISNUMBER(kinematics!O164),kinematics!R164,0)</f>
        <v>0</v>
      </c>
      <c r="P322" s="16">
        <f ca="1">IF(ISNUMBER(kinematics!O164),kinematics!S164,0)</f>
        <v>0</v>
      </c>
      <c r="R322" s="9">
        <f t="shared" ca="1" si="20"/>
        <v>0</v>
      </c>
      <c r="S322" s="9">
        <f t="shared" ca="1" si="24"/>
        <v>0</v>
      </c>
    </row>
    <row r="323" spans="3:19" x14ac:dyDescent="0.25">
      <c r="C323" s="9">
        <f ca="1">IF(ISNUMBER(kinematics!O165),kinematics!O165,IF(ISNUMBER(kinematics!$O$30),MIN(kinematics!$O$30:$O$210),180))</f>
        <v>180</v>
      </c>
      <c r="D323" s="16">
        <f ca="1">IF(ISNUMBER(kinematics!O165),kinematics!N165,0)</f>
        <v>0</v>
      </c>
      <c r="E323" s="16">
        <f ca="1">IF(ISNUMBER(kinematics!O165),kinematics!R165,0)</f>
        <v>0</v>
      </c>
      <c r="I323" s="9">
        <f t="shared" ca="1" si="23"/>
        <v>180</v>
      </c>
      <c r="J323" s="16">
        <f ca="1">IF(ISNUMBER(kinematics!O165),kinematics!P165,0)</f>
        <v>0</v>
      </c>
      <c r="K323" s="16">
        <f ca="1">IF(ISNUMBER(kinematics!O165),kinematics!S165,0)</f>
        <v>0</v>
      </c>
      <c r="M323" s="16">
        <f ca="1">IF(ISNUMBER(kinematics!O165),kinematics!N165,MAX($D$6:$D$186))</f>
        <v>180</v>
      </c>
      <c r="N323" s="16">
        <f ca="1">IF(ISNUMBER(kinematics!O165),kinematics!P165,0)</f>
        <v>0</v>
      </c>
      <c r="O323" s="16">
        <f ca="1">IF(ISNUMBER(kinematics!O165),kinematics!R165,0)</f>
        <v>0</v>
      </c>
      <c r="P323" s="16">
        <f ca="1">IF(ISNUMBER(kinematics!O165),kinematics!S165,0)</f>
        <v>0</v>
      </c>
      <c r="R323" s="9">
        <f t="shared" ca="1" si="20"/>
        <v>0</v>
      </c>
      <c r="S323" s="9">
        <f t="shared" ca="1" si="24"/>
        <v>0</v>
      </c>
    </row>
    <row r="324" spans="3:19" x14ac:dyDescent="0.25">
      <c r="C324" s="9">
        <f ca="1">IF(ISNUMBER(kinematics!O166),kinematics!O166,IF(ISNUMBER(kinematics!$O$30),MIN(kinematics!$O$30:$O$210),180))</f>
        <v>180</v>
      </c>
      <c r="D324" s="16">
        <f ca="1">IF(ISNUMBER(kinematics!O166),kinematics!N166,0)</f>
        <v>0</v>
      </c>
      <c r="E324" s="16">
        <f ca="1">IF(ISNUMBER(kinematics!O166),kinematics!R166,0)</f>
        <v>0</v>
      </c>
      <c r="I324" s="9">
        <f t="shared" ca="1" si="23"/>
        <v>180</v>
      </c>
      <c r="J324" s="16">
        <f ca="1">IF(ISNUMBER(kinematics!O166),kinematics!P166,0)</f>
        <v>0</v>
      </c>
      <c r="K324" s="16">
        <f ca="1">IF(ISNUMBER(kinematics!O166),kinematics!S166,0)</f>
        <v>0</v>
      </c>
      <c r="M324" s="16">
        <f ca="1">IF(ISNUMBER(kinematics!O166),kinematics!N166,MAX($D$6:$D$186))</f>
        <v>180</v>
      </c>
      <c r="N324" s="16">
        <f ca="1">IF(ISNUMBER(kinematics!O166),kinematics!P166,0)</f>
        <v>0</v>
      </c>
      <c r="O324" s="16">
        <f ca="1">IF(ISNUMBER(kinematics!O166),kinematics!R166,0)</f>
        <v>0</v>
      </c>
      <c r="P324" s="16">
        <f ca="1">IF(ISNUMBER(kinematics!O166),kinematics!S166,0)</f>
        <v>0</v>
      </c>
      <c r="R324" s="9">
        <f t="shared" ca="1" si="20"/>
        <v>0</v>
      </c>
      <c r="S324" s="9">
        <f t="shared" ca="1" si="24"/>
        <v>0</v>
      </c>
    </row>
    <row r="325" spans="3:19" x14ac:dyDescent="0.25">
      <c r="C325" s="9">
        <f ca="1">IF(ISNUMBER(kinematics!O167),kinematics!O167,IF(ISNUMBER(kinematics!$O$30),MIN(kinematics!$O$30:$O$210),180))</f>
        <v>180</v>
      </c>
      <c r="D325" s="16">
        <f ca="1">IF(ISNUMBER(kinematics!O167),kinematics!N167,0)</f>
        <v>0</v>
      </c>
      <c r="E325" s="16">
        <f ca="1">IF(ISNUMBER(kinematics!O167),kinematics!R167,0)</f>
        <v>0</v>
      </c>
      <c r="I325" s="9">
        <f t="shared" ca="1" si="23"/>
        <v>180</v>
      </c>
      <c r="J325" s="16">
        <f ca="1">IF(ISNUMBER(kinematics!O167),kinematics!P167,0)</f>
        <v>0</v>
      </c>
      <c r="K325" s="16">
        <f ca="1">IF(ISNUMBER(kinematics!O167),kinematics!S167,0)</f>
        <v>0</v>
      </c>
      <c r="M325" s="16">
        <f ca="1">IF(ISNUMBER(kinematics!O167),kinematics!N167,MAX($D$6:$D$186))</f>
        <v>180</v>
      </c>
      <c r="N325" s="16">
        <f ca="1">IF(ISNUMBER(kinematics!O167),kinematics!P167,0)</f>
        <v>0</v>
      </c>
      <c r="O325" s="16">
        <f ca="1">IF(ISNUMBER(kinematics!O167),kinematics!R167,0)</f>
        <v>0</v>
      </c>
      <c r="P325" s="16">
        <f ca="1">IF(ISNUMBER(kinematics!O167),kinematics!S167,0)</f>
        <v>0</v>
      </c>
      <c r="R325" s="9">
        <f t="shared" ca="1" si="20"/>
        <v>0</v>
      </c>
      <c r="S325" s="9">
        <f t="shared" ca="1" si="24"/>
        <v>0</v>
      </c>
    </row>
    <row r="326" spans="3:19" x14ac:dyDescent="0.25">
      <c r="C326" s="9">
        <f ca="1">IF(ISNUMBER(kinematics!O168),kinematics!O168,IF(ISNUMBER(kinematics!$O$30),MIN(kinematics!$O$30:$O$210),180))</f>
        <v>180</v>
      </c>
      <c r="D326" s="16">
        <f ca="1">IF(ISNUMBER(kinematics!O168),kinematics!N168,0)</f>
        <v>0</v>
      </c>
      <c r="E326" s="16">
        <f ca="1">IF(ISNUMBER(kinematics!O168),kinematics!R168,0)</f>
        <v>0</v>
      </c>
      <c r="I326" s="9">
        <f t="shared" ca="1" si="23"/>
        <v>180</v>
      </c>
      <c r="J326" s="16">
        <f ca="1">IF(ISNUMBER(kinematics!O168),kinematics!P168,0)</f>
        <v>0</v>
      </c>
      <c r="K326" s="16">
        <f ca="1">IF(ISNUMBER(kinematics!O168),kinematics!S168,0)</f>
        <v>0</v>
      </c>
      <c r="M326" s="16">
        <f ca="1">IF(ISNUMBER(kinematics!O168),kinematics!N168,MAX($D$6:$D$186))</f>
        <v>180</v>
      </c>
      <c r="N326" s="16">
        <f ca="1">IF(ISNUMBER(kinematics!O168),kinematics!P168,0)</f>
        <v>0</v>
      </c>
      <c r="O326" s="16">
        <f ca="1">IF(ISNUMBER(kinematics!O168),kinematics!R168,0)</f>
        <v>0</v>
      </c>
      <c r="P326" s="16">
        <f ca="1">IF(ISNUMBER(kinematics!O168),kinematics!S168,0)</f>
        <v>0</v>
      </c>
      <c r="R326" s="9">
        <f t="shared" ca="1" si="20"/>
        <v>0</v>
      </c>
      <c r="S326" s="9">
        <f t="shared" ref="S326:S367" ca="1" si="25">P326</f>
        <v>0</v>
      </c>
    </row>
    <row r="327" spans="3:19" x14ac:dyDescent="0.25">
      <c r="C327" s="9">
        <f ca="1">IF(ISNUMBER(kinematics!O169),kinematics!O169,IF(ISNUMBER(kinematics!$O$30),MIN(kinematics!$O$30:$O$210),180))</f>
        <v>180</v>
      </c>
      <c r="D327" s="16">
        <f ca="1">IF(ISNUMBER(kinematics!O169),kinematics!N169,0)</f>
        <v>0</v>
      </c>
      <c r="E327" s="16">
        <f ca="1">IF(ISNUMBER(kinematics!O169),kinematics!R169,0)</f>
        <v>0</v>
      </c>
      <c r="I327" s="9">
        <f t="shared" ca="1" si="23"/>
        <v>180</v>
      </c>
      <c r="J327" s="16">
        <f ca="1">IF(ISNUMBER(kinematics!O169),kinematics!P169,0)</f>
        <v>0</v>
      </c>
      <c r="K327" s="16">
        <f ca="1">IF(ISNUMBER(kinematics!O169),kinematics!S169,0)</f>
        <v>0</v>
      </c>
      <c r="M327" s="16">
        <f ca="1">IF(ISNUMBER(kinematics!O169),kinematics!N169,MAX($D$6:$D$186))</f>
        <v>180</v>
      </c>
      <c r="N327" s="16">
        <f ca="1">IF(ISNUMBER(kinematics!O169),kinematics!P169,0)</f>
        <v>0</v>
      </c>
      <c r="O327" s="16">
        <f ca="1">IF(ISNUMBER(kinematics!O169),kinematics!R169,0)</f>
        <v>0</v>
      </c>
      <c r="P327" s="16">
        <f ca="1">IF(ISNUMBER(kinematics!O169),kinematics!S169,0)</f>
        <v>0</v>
      </c>
      <c r="R327" s="9">
        <f t="shared" ref="R327:R368" ca="1" si="26">O327</f>
        <v>0</v>
      </c>
      <c r="S327" s="9">
        <f t="shared" ca="1" si="25"/>
        <v>0</v>
      </c>
    </row>
    <row r="328" spans="3:19" x14ac:dyDescent="0.25">
      <c r="C328" s="9">
        <f ca="1">IF(ISNUMBER(kinematics!O170),kinematics!O170,IF(ISNUMBER(kinematics!$O$30),MIN(kinematics!$O$30:$O$210),180))</f>
        <v>180</v>
      </c>
      <c r="D328" s="16">
        <f ca="1">IF(ISNUMBER(kinematics!O170),kinematics!N170,0)</f>
        <v>0</v>
      </c>
      <c r="E328" s="16">
        <f ca="1">IF(ISNUMBER(kinematics!O170),kinematics!R170,0)</f>
        <v>0</v>
      </c>
      <c r="I328" s="9">
        <f t="shared" ref="I328:I368" ca="1" si="27">C328</f>
        <v>180</v>
      </c>
      <c r="J328" s="16">
        <f ca="1">IF(ISNUMBER(kinematics!O170),kinematics!P170,0)</f>
        <v>0</v>
      </c>
      <c r="K328" s="16">
        <f ca="1">IF(ISNUMBER(kinematics!O170),kinematics!S170,0)</f>
        <v>0</v>
      </c>
      <c r="M328" s="16">
        <f ca="1">IF(ISNUMBER(kinematics!O170),kinematics!N170,MAX($D$6:$D$186))</f>
        <v>180</v>
      </c>
      <c r="N328" s="16">
        <f ca="1">IF(ISNUMBER(kinematics!O170),kinematics!P170,0)</f>
        <v>0</v>
      </c>
      <c r="O328" s="16">
        <f ca="1">IF(ISNUMBER(kinematics!O170),kinematics!R170,0)</f>
        <v>0</v>
      </c>
      <c r="P328" s="16">
        <f ca="1">IF(ISNUMBER(kinematics!O170),kinematics!S170,0)</f>
        <v>0</v>
      </c>
      <c r="R328" s="9">
        <f t="shared" ca="1" si="26"/>
        <v>0</v>
      </c>
      <c r="S328" s="9">
        <f t="shared" ca="1" si="25"/>
        <v>0</v>
      </c>
    </row>
    <row r="329" spans="3:19" x14ac:dyDescent="0.25">
      <c r="C329" s="9">
        <f ca="1">IF(ISNUMBER(kinematics!O171),kinematics!O171,IF(ISNUMBER(kinematics!$O$30),MIN(kinematics!$O$30:$O$210),180))</f>
        <v>180</v>
      </c>
      <c r="D329" s="16">
        <f ca="1">IF(ISNUMBER(kinematics!O171),kinematics!N171,0)</f>
        <v>0</v>
      </c>
      <c r="E329" s="16">
        <f ca="1">IF(ISNUMBER(kinematics!O171),kinematics!R171,0)</f>
        <v>0</v>
      </c>
      <c r="I329" s="9">
        <f t="shared" ca="1" si="27"/>
        <v>180</v>
      </c>
      <c r="J329" s="16">
        <f ca="1">IF(ISNUMBER(kinematics!O171),kinematics!P171,0)</f>
        <v>0</v>
      </c>
      <c r="K329" s="16">
        <f ca="1">IF(ISNUMBER(kinematics!O171),kinematics!S171,0)</f>
        <v>0</v>
      </c>
      <c r="M329" s="16">
        <f ca="1">IF(ISNUMBER(kinematics!O171),kinematics!N171,MAX($D$6:$D$186))</f>
        <v>180</v>
      </c>
      <c r="N329" s="16">
        <f ca="1">IF(ISNUMBER(kinematics!O171),kinematics!P171,0)</f>
        <v>0</v>
      </c>
      <c r="O329" s="16">
        <f ca="1">IF(ISNUMBER(kinematics!O171),kinematics!R171,0)</f>
        <v>0</v>
      </c>
      <c r="P329" s="16">
        <f ca="1">IF(ISNUMBER(kinematics!O171),kinematics!S171,0)</f>
        <v>0</v>
      </c>
      <c r="R329" s="9">
        <f t="shared" ca="1" si="26"/>
        <v>0</v>
      </c>
      <c r="S329" s="9">
        <f t="shared" ca="1" si="25"/>
        <v>0</v>
      </c>
    </row>
    <row r="330" spans="3:19" x14ac:dyDescent="0.25">
      <c r="C330" s="9">
        <f ca="1">IF(ISNUMBER(kinematics!O172),kinematics!O172,IF(ISNUMBER(kinematics!$O$30),MIN(kinematics!$O$30:$O$210),180))</f>
        <v>180</v>
      </c>
      <c r="D330" s="16">
        <f ca="1">IF(ISNUMBER(kinematics!O172),kinematics!N172,0)</f>
        <v>0</v>
      </c>
      <c r="E330" s="16">
        <f ca="1">IF(ISNUMBER(kinematics!O172),kinematics!R172,0)</f>
        <v>0</v>
      </c>
      <c r="I330" s="9">
        <f t="shared" ca="1" si="27"/>
        <v>180</v>
      </c>
      <c r="J330" s="16">
        <f ca="1">IF(ISNUMBER(kinematics!O172),kinematics!P172,0)</f>
        <v>0</v>
      </c>
      <c r="K330" s="16">
        <f ca="1">IF(ISNUMBER(kinematics!O172),kinematics!S172,0)</f>
        <v>0</v>
      </c>
      <c r="M330" s="16">
        <f ca="1">IF(ISNUMBER(kinematics!O172),kinematics!N172,MAX($D$6:$D$186))</f>
        <v>180</v>
      </c>
      <c r="N330" s="16">
        <f ca="1">IF(ISNUMBER(kinematics!O172),kinematics!P172,0)</f>
        <v>0</v>
      </c>
      <c r="O330" s="16">
        <f ca="1">IF(ISNUMBER(kinematics!O172),kinematics!R172,0)</f>
        <v>0</v>
      </c>
      <c r="P330" s="16">
        <f ca="1">IF(ISNUMBER(kinematics!O172),kinematics!S172,0)</f>
        <v>0</v>
      </c>
      <c r="R330" s="9">
        <f t="shared" ca="1" si="26"/>
        <v>0</v>
      </c>
      <c r="S330" s="9">
        <f t="shared" ca="1" si="25"/>
        <v>0</v>
      </c>
    </row>
    <row r="331" spans="3:19" x14ac:dyDescent="0.25">
      <c r="C331" s="9">
        <f ca="1">IF(ISNUMBER(kinematics!O173),kinematics!O173,IF(ISNUMBER(kinematics!$O$30),MIN(kinematics!$O$30:$O$210),180))</f>
        <v>180</v>
      </c>
      <c r="D331" s="16">
        <f ca="1">IF(ISNUMBER(kinematics!O173),kinematics!N173,0)</f>
        <v>0</v>
      </c>
      <c r="E331" s="16">
        <f ca="1">IF(ISNUMBER(kinematics!O173),kinematics!R173,0)</f>
        <v>0</v>
      </c>
      <c r="I331" s="9">
        <f t="shared" ca="1" si="27"/>
        <v>180</v>
      </c>
      <c r="J331" s="16">
        <f ca="1">IF(ISNUMBER(kinematics!O173),kinematics!P173,0)</f>
        <v>0</v>
      </c>
      <c r="K331" s="16">
        <f ca="1">IF(ISNUMBER(kinematics!O173),kinematics!S173,0)</f>
        <v>0</v>
      </c>
      <c r="M331" s="16">
        <f ca="1">IF(ISNUMBER(kinematics!O173),kinematics!N173,MAX($D$6:$D$186))</f>
        <v>180</v>
      </c>
      <c r="N331" s="16">
        <f ca="1">IF(ISNUMBER(kinematics!O173),kinematics!P173,0)</f>
        <v>0</v>
      </c>
      <c r="O331" s="16">
        <f ca="1">IF(ISNUMBER(kinematics!O173),kinematics!R173,0)</f>
        <v>0</v>
      </c>
      <c r="P331" s="16">
        <f ca="1">IF(ISNUMBER(kinematics!O173),kinematics!S173,0)</f>
        <v>0</v>
      </c>
      <c r="R331" s="9">
        <f t="shared" ca="1" si="26"/>
        <v>0</v>
      </c>
      <c r="S331" s="9">
        <f t="shared" ca="1" si="25"/>
        <v>0</v>
      </c>
    </row>
    <row r="332" spans="3:19" x14ac:dyDescent="0.25">
      <c r="C332" s="9">
        <f ca="1">IF(ISNUMBER(kinematics!O174),kinematics!O174,IF(ISNUMBER(kinematics!$O$30),MIN(kinematics!$O$30:$O$210),180))</f>
        <v>180</v>
      </c>
      <c r="D332" s="16">
        <f ca="1">IF(ISNUMBER(kinematics!O174),kinematics!N174,0)</f>
        <v>0</v>
      </c>
      <c r="E332" s="16">
        <f ca="1">IF(ISNUMBER(kinematics!O174),kinematics!R174,0)</f>
        <v>0</v>
      </c>
      <c r="I332" s="9">
        <f t="shared" ca="1" si="27"/>
        <v>180</v>
      </c>
      <c r="J332" s="16">
        <f ca="1">IF(ISNUMBER(kinematics!O174),kinematics!P174,0)</f>
        <v>0</v>
      </c>
      <c r="K332" s="16">
        <f ca="1">IF(ISNUMBER(kinematics!O174),kinematics!S174,0)</f>
        <v>0</v>
      </c>
      <c r="M332" s="16">
        <f ca="1">IF(ISNUMBER(kinematics!O174),kinematics!N174,MAX($D$6:$D$186))</f>
        <v>180</v>
      </c>
      <c r="N332" s="16">
        <f ca="1">IF(ISNUMBER(kinematics!O174),kinematics!P174,0)</f>
        <v>0</v>
      </c>
      <c r="O332" s="16">
        <f ca="1">IF(ISNUMBER(kinematics!O174),kinematics!R174,0)</f>
        <v>0</v>
      </c>
      <c r="P332" s="16">
        <f ca="1">IF(ISNUMBER(kinematics!O174),kinematics!S174,0)</f>
        <v>0</v>
      </c>
      <c r="R332" s="9">
        <f t="shared" ca="1" si="26"/>
        <v>0</v>
      </c>
      <c r="S332" s="9">
        <f t="shared" ca="1" si="25"/>
        <v>0</v>
      </c>
    </row>
    <row r="333" spans="3:19" x14ac:dyDescent="0.25">
      <c r="C333" s="9">
        <f ca="1">IF(ISNUMBER(kinematics!O175),kinematics!O175,IF(ISNUMBER(kinematics!$O$30),MIN(kinematics!$O$30:$O$210),180))</f>
        <v>180</v>
      </c>
      <c r="D333" s="16">
        <f ca="1">IF(ISNUMBER(kinematics!O175),kinematics!N175,0)</f>
        <v>0</v>
      </c>
      <c r="E333" s="16">
        <f ca="1">IF(ISNUMBER(kinematics!O175),kinematics!R175,0)</f>
        <v>0</v>
      </c>
      <c r="I333" s="9">
        <f t="shared" ca="1" si="27"/>
        <v>180</v>
      </c>
      <c r="J333" s="16">
        <f ca="1">IF(ISNUMBER(kinematics!O175),kinematics!P175,0)</f>
        <v>0</v>
      </c>
      <c r="K333" s="16">
        <f ca="1">IF(ISNUMBER(kinematics!O175),kinematics!S175,0)</f>
        <v>0</v>
      </c>
      <c r="M333" s="16">
        <f ca="1">IF(ISNUMBER(kinematics!O175),kinematics!N175,MAX($D$6:$D$186))</f>
        <v>180</v>
      </c>
      <c r="N333" s="16">
        <f ca="1">IF(ISNUMBER(kinematics!O175),kinematics!P175,0)</f>
        <v>0</v>
      </c>
      <c r="O333" s="16">
        <f ca="1">IF(ISNUMBER(kinematics!O175),kinematics!R175,0)</f>
        <v>0</v>
      </c>
      <c r="P333" s="16">
        <f ca="1">IF(ISNUMBER(kinematics!O175),kinematics!S175,0)</f>
        <v>0</v>
      </c>
      <c r="R333" s="9">
        <f t="shared" ca="1" si="26"/>
        <v>0</v>
      </c>
      <c r="S333" s="9">
        <f t="shared" ca="1" si="25"/>
        <v>0</v>
      </c>
    </row>
    <row r="334" spans="3:19" x14ac:dyDescent="0.25">
      <c r="C334" s="9">
        <f ca="1">IF(ISNUMBER(kinematics!O176),kinematics!O176,IF(ISNUMBER(kinematics!$O$30),MIN(kinematics!$O$30:$O$210),180))</f>
        <v>180</v>
      </c>
      <c r="D334" s="16">
        <f ca="1">IF(ISNUMBER(kinematics!O176),kinematics!N176,0)</f>
        <v>0</v>
      </c>
      <c r="E334" s="16">
        <f ca="1">IF(ISNUMBER(kinematics!O176),kinematics!R176,0)</f>
        <v>0</v>
      </c>
      <c r="I334" s="9">
        <f t="shared" ca="1" si="27"/>
        <v>180</v>
      </c>
      <c r="J334" s="16">
        <f ca="1">IF(ISNUMBER(kinematics!O176),kinematics!P176,0)</f>
        <v>0</v>
      </c>
      <c r="K334" s="16">
        <f ca="1">IF(ISNUMBER(kinematics!O176),kinematics!S176,0)</f>
        <v>0</v>
      </c>
      <c r="M334" s="16">
        <f ca="1">IF(ISNUMBER(kinematics!O176),kinematics!N176,MAX($D$6:$D$186))</f>
        <v>180</v>
      </c>
      <c r="N334" s="16">
        <f ca="1">IF(ISNUMBER(kinematics!O176),kinematics!P176,0)</f>
        <v>0</v>
      </c>
      <c r="O334" s="16">
        <f ca="1">IF(ISNUMBER(kinematics!O176),kinematics!R176,0)</f>
        <v>0</v>
      </c>
      <c r="P334" s="16">
        <f ca="1">IF(ISNUMBER(kinematics!O176),kinematics!S176,0)</f>
        <v>0</v>
      </c>
      <c r="R334" s="9">
        <f t="shared" ca="1" si="26"/>
        <v>0</v>
      </c>
      <c r="S334" s="9">
        <f t="shared" ca="1" si="25"/>
        <v>0</v>
      </c>
    </row>
    <row r="335" spans="3:19" x14ac:dyDescent="0.25">
      <c r="C335" s="9">
        <f ca="1">IF(ISNUMBER(kinematics!O177),kinematics!O177,IF(ISNUMBER(kinematics!$O$30),MIN(kinematics!$O$30:$O$210),180))</f>
        <v>180</v>
      </c>
      <c r="D335" s="16">
        <f ca="1">IF(ISNUMBER(kinematics!O177),kinematics!N177,0)</f>
        <v>0</v>
      </c>
      <c r="E335" s="16">
        <f ca="1">IF(ISNUMBER(kinematics!O177),kinematics!R177,0)</f>
        <v>0</v>
      </c>
      <c r="I335" s="9">
        <f t="shared" ca="1" si="27"/>
        <v>180</v>
      </c>
      <c r="J335" s="16">
        <f ca="1">IF(ISNUMBER(kinematics!O177),kinematics!P177,0)</f>
        <v>0</v>
      </c>
      <c r="K335" s="16">
        <f ca="1">IF(ISNUMBER(kinematics!O177),kinematics!S177,0)</f>
        <v>0</v>
      </c>
      <c r="M335" s="16">
        <f ca="1">IF(ISNUMBER(kinematics!O177),kinematics!N177,MAX($D$6:$D$186))</f>
        <v>180</v>
      </c>
      <c r="N335" s="16">
        <f ca="1">IF(ISNUMBER(kinematics!O177),kinematics!P177,0)</f>
        <v>0</v>
      </c>
      <c r="O335" s="16">
        <f ca="1">IF(ISNUMBER(kinematics!O177),kinematics!R177,0)</f>
        <v>0</v>
      </c>
      <c r="P335" s="16">
        <f ca="1">IF(ISNUMBER(kinematics!O177),kinematics!S177,0)</f>
        <v>0</v>
      </c>
      <c r="R335" s="9">
        <f t="shared" ca="1" si="26"/>
        <v>0</v>
      </c>
      <c r="S335" s="9">
        <f t="shared" ca="1" si="25"/>
        <v>0</v>
      </c>
    </row>
    <row r="336" spans="3:19" x14ac:dyDescent="0.25">
      <c r="C336" s="9">
        <f ca="1">IF(ISNUMBER(kinematics!O178),kinematics!O178,IF(ISNUMBER(kinematics!$O$30),MIN(kinematics!$O$30:$O$210),180))</f>
        <v>180</v>
      </c>
      <c r="D336" s="16">
        <f ca="1">IF(ISNUMBER(kinematics!O178),kinematics!N178,0)</f>
        <v>0</v>
      </c>
      <c r="E336" s="16">
        <f ca="1">IF(ISNUMBER(kinematics!O178),kinematics!R178,0)</f>
        <v>0</v>
      </c>
      <c r="I336" s="9">
        <f t="shared" ca="1" si="27"/>
        <v>180</v>
      </c>
      <c r="J336" s="16">
        <f ca="1">IF(ISNUMBER(kinematics!O178),kinematics!P178,0)</f>
        <v>0</v>
      </c>
      <c r="K336" s="16">
        <f ca="1">IF(ISNUMBER(kinematics!O178),kinematics!S178,0)</f>
        <v>0</v>
      </c>
      <c r="M336" s="16">
        <f ca="1">IF(ISNUMBER(kinematics!O178),kinematics!N178,MAX($D$6:$D$186))</f>
        <v>180</v>
      </c>
      <c r="N336" s="16">
        <f ca="1">IF(ISNUMBER(kinematics!O178),kinematics!P178,0)</f>
        <v>0</v>
      </c>
      <c r="O336" s="16">
        <f ca="1">IF(ISNUMBER(kinematics!O178),kinematics!R178,0)</f>
        <v>0</v>
      </c>
      <c r="P336" s="16">
        <f ca="1">IF(ISNUMBER(kinematics!O178),kinematics!S178,0)</f>
        <v>0</v>
      </c>
      <c r="R336" s="9">
        <f t="shared" ca="1" si="26"/>
        <v>0</v>
      </c>
      <c r="S336" s="9">
        <f t="shared" ca="1" si="25"/>
        <v>0</v>
      </c>
    </row>
    <row r="337" spans="3:19" x14ac:dyDescent="0.25">
      <c r="C337" s="9">
        <f ca="1">IF(ISNUMBER(kinematics!O179),kinematics!O179,IF(ISNUMBER(kinematics!$O$30),MIN(kinematics!$O$30:$O$210),180))</f>
        <v>180</v>
      </c>
      <c r="D337" s="16">
        <f ca="1">IF(ISNUMBER(kinematics!O179),kinematics!N179,0)</f>
        <v>0</v>
      </c>
      <c r="E337" s="16">
        <f ca="1">IF(ISNUMBER(kinematics!O179),kinematics!R179,0)</f>
        <v>0</v>
      </c>
      <c r="I337" s="9">
        <f t="shared" ca="1" si="27"/>
        <v>180</v>
      </c>
      <c r="J337" s="16">
        <f ca="1">IF(ISNUMBER(kinematics!O179),kinematics!P179,0)</f>
        <v>0</v>
      </c>
      <c r="K337" s="16">
        <f ca="1">IF(ISNUMBER(kinematics!O179),kinematics!S179,0)</f>
        <v>0</v>
      </c>
      <c r="M337" s="16">
        <f ca="1">IF(ISNUMBER(kinematics!O179),kinematics!N179,MAX($D$6:$D$186))</f>
        <v>180</v>
      </c>
      <c r="N337" s="16">
        <f ca="1">IF(ISNUMBER(kinematics!O179),kinematics!P179,0)</f>
        <v>0</v>
      </c>
      <c r="O337" s="16">
        <f ca="1">IF(ISNUMBER(kinematics!O179),kinematics!R179,0)</f>
        <v>0</v>
      </c>
      <c r="P337" s="16">
        <f ca="1">IF(ISNUMBER(kinematics!O179),kinematics!S179,0)</f>
        <v>0</v>
      </c>
      <c r="R337" s="9">
        <f t="shared" ca="1" si="26"/>
        <v>0</v>
      </c>
      <c r="S337" s="9">
        <f t="shared" ca="1" si="25"/>
        <v>0</v>
      </c>
    </row>
    <row r="338" spans="3:19" x14ac:dyDescent="0.25">
      <c r="C338" s="9">
        <f ca="1">IF(ISNUMBER(kinematics!O180),kinematics!O180,IF(ISNUMBER(kinematics!$O$30),MIN(kinematics!$O$30:$O$210),180))</f>
        <v>180</v>
      </c>
      <c r="D338" s="16">
        <f ca="1">IF(ISNUMBER(kinematics!O180),kinematics!N180,0)</f>
        <v>0</v>
      </c>
      <c r="E338" s="16">
        <f ca="1">IF(ISNUMBER(kinematics!O180),kinematics!R180,0)</f>
        <v>0</v>
      </c>
      <c r="I338" s="9">
        <f t="shared" ca="1" si="27"/>
        <v>180</v>
      </c>
      <c r="J338" s="16">
        <f ca="1">IF(ISNUMBER(kinematics!O180),kinematics!P180,0)</f>
        <v>0</v>
      </c>
      <c r="K338" s="16">
        <f ca="1">IF(ISNUMBER(kinematics!O180),kinematics!S180,0)</f>
        <v>0</v>
      </c>
      <c r="M338" s="16">
        <f ca="1">IF(ISNUMBER(kinematics!O180),kinematics!N180,MAX($D$6:$D$186))</f>
        <v>180</v>
      </c>
      <c r="N338" s="16">
        <f ca="1">IF(ISNUMBER(kinematics!O180),kinematics!P180,0)</f>
        <v>0</v>
      </c>
      <c r="O338" s="16">
        <f ca="1">IF(ISNUMBER(kinematics!O180),kinematics!R180,0)</f>
        <v>0</v>
      </c>
      <c r="P338" s="16">
        <f ca="1">IF(ISNUMBER(kinematics!O180),kinematics!S180,0)</f>
        <v>0</v>
      </c>
      <c r="R338" s="9">
        <f t="shared" ca="1" si="26"/>
        <v>0</v>
      </c>
      <c r="S338" s="9">
        <f t="shared" ca="1" si="25"/>
        <v>0</v>
      </c>
    </row>
    <row r="339" spans="3:19" x14ac:dyDescent="0.25">
      <c r="C339" s="9">
        <f ca="1">IF(ISNUMBER(kinematics!O181),kinematics!O181,IF(ISNUMBER(kinematics!$O$30),MIN(kinematics!$O$30:$O$210),180))</f>
        <v>180</v>
      </c>
      <c r="D339" s="16">
        <f ca="1">IF(ISNUMBER(kinematics!O181),kinematics!N181,0)</f>
        <v>0</v>
      </c>
      <c r="E339" s="16">
        <f ca="1">IF(ISNUMBER(kinematics!O181),kinematics!R181,0)</f>
        <v>0</v>
      </c>
      <c r="I339" s="9">
        <f t="shared" ca="1" si="27"/>
        <v>180</v>
      </c>
      <c r="J339" s="16">
        <f ca="1">IF(ISNUMBER(kinematics!O181),kinematics!P181,0)</f>
        <v>0</v>
      </c>
      <c r="K339" s="16">
        <f ca="1">IF(ISNUMBER(kinematics!O181),kinematics!S181,0)</f>
        <v>0</v>
      </c>
      <c r="M339" s="16">
        <f ca="1">IF(ISNUMBER(kinematics!O181),kinematics!N181,MAX($D$6:$D$186))</f>
        <v>180</v>
      </c>
      <c r="N339" s="16">
        <f ca="1">IF(ISNUMBER(kinematics!O181),kinematics!P181,0)</f>
        <v>0</v>
      </c>
      <c r="O339" s="16">
        <f ca="1">IF(ISNUMBER(kinematics!O181),kinematics!R181,0)</f>
        <v>0</v>
      </c>
      <c r="P339" s="16">
        <f ca="1">IF(ISNUMBER(kinematics!O181),kinematics!S181,0)</f>
        <v>0</v>
      </c>
      <c r="R339" s="9">
        <f t="shared" ca="1" si="26"/>
        <v>0</v>
      </c>
      <c r="S339" s="9">
        <f t="shared" ca="1" si="25"/>
        <v>0</v>
      </c>
    </row>
    <row r="340" spans="3:19" x14ac:dyDescent="0.25">
      <c r="C340" s="9">
        <f ca="1">IF(ISNUMBER(kinematics!O182),kinematics!O182,IF(ISNUMBER(kinematics!$O$30),MIN(kinematics!$O$30:$O$210),180))</f>
        <v>180</v>
      </c>
      <c r="D340" s="16">
        <f ca="1">IF(ISNUMBER(kinematics!O182),kinematics!N182,0)</f>
        <v>0</v>
      </c>
      <c r="E340" s="16">
        <f ca="1">IF(ISNUMBER(kinematics!O182),kinematics!R182,0)</f>
        <v>0</v>
      </c>
      <c r="I340" s="9">
        <f t="shared" ca="1" si="27"/>
        <v>180</v>
      </c>
      <c r="J340" s="16">
        <f ca="1">IF(ISNUMBER(kinematics!O182),kinematics!P182,0)</f>
        <v>0</v>
      </c>
      <c r="K340" s="16">
        <f ca="1">IF(ISNUMBER(kinematics!O182),kinematics!S182,0)</f>
        <v>0</v>
      </c>
      <c r="M340" s="16">
        <f ca="1">IF(ISNUMBER(kinematics!O182),kinematics!N182,MAX($D$6:$D$186))</f>
        <v>180</v>
      </c>
      <c r="N340" s="16">
        <f ca="1">IF(ISNUMBER(kinematics!O182),kinematics!P182,0)</f>
        <v>0</v>
      </c>
      <c r="O340" s="16">
        <f ca="1">IF(ISNUMBER(kinematics!O182),kinematics!R182,0)</f>
        <v>0</v>
      </c>
      <c r="P340" s="16">
        <f ca="1">IF(ISNUMBER(kinematics!O182),kinematics!S182,0)</f>
        <v>0</v>
      </c>
      <c r="R340" s="9">
        <f t="shared" ca="1" si="26"/>
        <v>0</v>
      </c>
      <c r="S340" s="9">
        <f t="shared" ca="1" si="25"/>
        <v>0</v>
      </c>
    </row>
    <row r="341" spans="3:19" x14ac:dyDescent="0.25">
      <c r="C341" s="9">
        <f ca="1">IF(ISNUMBER(kinematics!O183),kinematics!O183,IF(ISNUMBER(kinematics!$O$30),MIN(kinematics!$O$30:$O$210),180))</f>
        <v>180</v>
      </c>
      <c r="D341" s="16">
        <f ca="1">IF(ISNUMBER(kinematics!O183),kinematics!N183,0)</f>
        <v>0</v>
      </c>
      <c r="E341" s="16">
        <f ca="1">IF(ISNUMBER(kinematics!O183),kinematics!R183,0)</f>
        <v>0</v>
      </c>
      <c r="I341" s="9">
        <f t="shared" ca="1" si="27"/>
        <v>180</v>
      </c>
      <c r="J341" s="16">
        <f ca="1">IF(ISNUMBER(kinematics!O183),kinematics!P183,0)</f>
        <v>0</v>
      </c>
      <c r="K341" s="16">
        <f ca="1">IF(ISNUMBER(kinematics!O183),kinematics!S183,0)</f>
        <v>0</v>
      </c>
      <c r="M341" s="16">
        <f ca="1">IF(ISNUMBER(kinematics!O183),kinematics!N183,MAX($D$6:$D$186))</f>
        <v>180</v>
      </c>
      <c r="N341" s="16">
        <f ca="1">IF(ISNUMBER(kinematics!O183),kinematics!P183,0)</f>
        <v>0</v>
      </c>
      <c r="O341" s="16">
        <f ca="1">IF(ISNUMBER(kinematics!O183),kinematics!R183,0)</f>
        <v>0</v>
      </c>
      <c r="P341" s="16">
        <f ca="1">IF(ISNUMBER(kinematics!O183),kinematics!S183,0)</f>
        <v>0</v>
      </c>
      <c r="R341" s="9">
        <f t="shared" ca="1" si="26"/>
        <v>0</v>
      </c>
      <c r="S341" s="9">
        <f t="shared" ca="1" si="25"/>
        <v>0</v>
      </c>
    </row>
    <row r="342" spans="3:19" x14ac:dyDescent="0.25">
      <c r="C342" s="9">
        <f ca="1">IF(ISNUMBER(kinematics!O184),kinematics!O184,IF(ISNUMBER(kinematics!$O$30),MIN(kinematics!$O$30:$O$210),180))</f>
        <v>180</v>
      </c>
      <c r="D342" s="16">
        <f ca="1">IF(ISNUMBER(kinematics!O184),kinematics!N184,0)</f>
        <v>0</v>
      </c>
      <c r="E342" s="16">
        <f ca="1">IF(ISNUMBER(kinematics!O184),kinematics!R184,0)</f>
        <v>0</v>
      </c>
      <c r="I342" s="9">
        <f t="shared" ca="1" si="27"/>
        <v>180</v>
      </c>
      <c r="J342" s="16">
        <f ca="1">IF(ISNUMBER(kinematics!O184),kinematics!P184,0)</f>
        <v>0</v>
      </c>
      <c r="K342" s="16">
        <f ca="1">IF(ISNUMBER(kinematics!O184),kinematics!S184,0)</f>
        <v>0</v>
      </c>
      <c r="M342" s="16">
        <f ca="1">IF(ISNUMBER(kinematics!O184),kinematics!N184,MAX($D$6:$D$186))</f>
        <v>180</v>
      </c>
      <c r="N342" s="16">
        <f ca="1">IF(ISNUMBER(kinematics!O184),kinematics!P184,0)</f>
        <v>0</v>
      </c>
      <c r="O342" s="16">
        <f ca="1">IF(ISNUMBER(kinematics!O184),kinematics!R184,0)</f>
        <v>0</v>
      </c>
      <c r="P342" s="16">
        <f ca="1">IF(ISNUMBER(kinematics!O184),kinematics!S184,0)</f>
        <v>0</v>
      </c>
      <c r="R342" s="9">
        <f t="shared" ca="1" si="26"/>
        <v>0</v>
      </c>
      <c r="S342" s="9">
        <f t="shared" ca="1" si="25"/>
        <v>0</v>
      </c>
    </row>
    <row r="343" spans="3:19" x14ac:dyDescent="0.25">
      <c r="C343" s="9">
        <f ca="1">IF(ISNUMBER(kinematics!O185),kinematics!O185,IF(ISNUMBER(kinematics!$O$30),MIN(kinematics!$O$30:$O$210),180))</f>
        <v>180</v>
      </c>
      <c r="D343" s="16">
        <f ca="1">IF(ISNUMBER(kinematics!O185),kinematics!N185,0)</f>
        <v>0</v>
      </c>
      <c r="E343" s="16">
        <f ca="1">IF(ISNUMBER(kinematics!O185),kinematics!R185,0)</f>
        <v>0</v>
      </c>
      <c r="I343" s="9">
        <f t="shared" ca="1" si="27"/>
        <v>180</v>
      </c>
      <c r="J343" s="16">
        <f ca="1">IF(ISNUMBER(kinematics!O185),kinematics!P185,0)</f>
        <v>0</v>
      </c>
      <c r="K343" s="16">
        <f ca="1">IF(ISNUMBER(kinematics!O185),kinematics!S185,0)</f>
        <v>0</v>
      </c>
      <c r="M343" s="16">
        <f ca="1">IF(ISNUMBER(kinematics!O185),kinematics!N185,MAX($D$6:$D$186))</f>
        <v>180</v>
      </c>
      <c r="N343" s="16">
        <f ca="1">IF(ISNUMBER(kinematics!O185),kinematics!P185,0)</f>
        <v>0</v>
      </c>
      <c r="O343" s="16">
        <f ca="1">IF(ISNUMBER(kinematics!O185),kinematics!R185,0)</f>
        <v>0</v>
      </c>
      <c r="P343" s="16">
        <f ca="1">IF(ISNUMBER(kinematics!O185),kinematics!S185,0)</f>
        <v>0</v>
      </c>
      <c r="R343" s="9">
        <f t="shared" ca="1" si="26"/>
        <v>0</v>
      </c>
      <c r="S343" s="9">
        <f t="shared" ca="1" si="25"/>
        <v>0</v>
      </c>
    </row>
    <row r="344" spans="3:19" x14ac:dyDescent="0.25">
      <c r="C344" s="9">
        <f ca="1">IF(ISNUMBER(kinematics!O186),kinematics!O186,IF(ISNUMBER(kinematics!$O$30),MIN(kinematics!$O$30:$O$210),180))</f>
        <v>180</v>
      </c>
      <c r="D344" s="16">
        <f ca="1">IF(ISNUMBER(kinematics!O186),kinematics!N186,0)</f>
        <v>0</v>
      </c>
      <c r="E344" s="16">
        <f ca="1">IF(ISNUMBER(kinematics!O186),kinematics!R186,0)</f>
        <v>0</v>
      </c>
      <c r="I344" s="9">
        <f t="shared" ca="1" si="27"/>
        <v>180</v>
      </c>
      <c r="J344" s="16">
        <f ca="1">IF(ISNUMBER(kinematics!O186),kinematics!P186,0)</f>
        <v>0</v>
      </c>
      <c r="K344" s="16">
        <f ca="1">IF(ISNUMBER(kinematics!O186),kinematics!S186,0)</f>
        <v>0</v>
      </c>
      <c r="M344" s="16">
        <f ca="1">IF(ISNUMBER(kinematics!O186),kinematics!N186,MAX($D$6:$D$186))</f>
        <v>180</v>
      </c>
      <c r="N344" s="16">
        <f ca="1">IF(ISNUMBER(kinematics!O186),kinematics!P186,0)</f>
        <v>0</v>
      </c>
      <c r="O344" s="16">
        <f ca="1">IF(ISNUMBER(kinematics!O186),kinematics!R186,0)</f>
        <v>0</v>
      </c>
      <c r="P344" s="16">
        <f ca="1">IF(ISNUMBER(kinematics!O186),kinematics!S186,0)</f>
        <v>0</v>
      </c>
      <c r="R344" s="9">
        <f t="shared" ca="1" si="26"/>
        <v>0</v>
      </c>
      <c r="S344" s="9">
        <f t="shared" ca="1" si="25"/>
        <v>0</v>
      </c>
    </row>
    <row r="345" spans="3:19" x14ac:dyDescent="0.25">
      <c r="C345" s="9">
        <f ca="1">IF(ISNUMBER(kinematics!O187),kinematics!O187,IF(ISNUMBER(kinematics!$O$30),MIN(kinematics!$O$30:$O$210),180))</f>
        <v>180</v>
      </c>
      <c r="D345" s="16">
        <f ca="1">IF(ISNUMBER(kinematics!O187),kinematics!N187,0)</f>
        <v>0</v>
      </c>
      <c r="E345" s="16">
        <f ca="1">IF(ISNUMBER(kinematics!O187),kinematics!R187,0)</f>
        <v>0</v>
      </c>
      <c r="I345" s="9">
        <f t="shared" ca="1" si="27"/>
        <v>180</v>
      </c>
      <c r="J345" s="16">
        <f ca="1">IF(ISNUMBER(kinematics!O187),kinematics!P187,0)</f>
        <v>0</v>
      </c>
      <c r="K345" s="16">
        <f ca="1">IF(ISNUMBER(kinematics!O187),kinematics!S187,0)</f>
        <v>0</v>
      </c>
      <c r="M345" s="16">
        <f ca="1">IF(ISNUMBER(kinematics!O187),kinematics!N187,MAX($D$6:$D$186))</f>
        <v>180</v>
      </c>
      <c r="N345" s="16">
        <f ca="1">IF(ISNUMBER(kinematics!O187),kinematics!P187,0)</f>
        <v>0</v>
      </c>
      <c r="O345" s="16">
        <f ca="1">IF(ISNUMBER(kinematics!O187),kinematics!R187,0)</f>
        <v>0</v>
      </c>
      <c r="P345" s="16">
        <f ca="1">IF(ISNUMBER(kinematics!O187),kinematics!S187,0)</f>
        <v>0</v>
      </c>
      <c r="R345" s="9">
        <f t="shared" ca="1" si="26"/>
        <v>0</v>
      </c>
      <c r="S345" s="9">
        <f t="shared" ca="1" si="25"/>
        <v>0</v>
      </c>
    </row>
    <row r="346" spans="3:19" x14ac:dyDescent="0.25">
      <c r="C346" s="9">
        <f ca="1">IF(ISNUMBER(kinematics!O188),kinematics!O188,IF(ISNUMBER(kinematics!$O$30),MIN(kinematics!$O$30:$O$210),180))</f>
        <v>180</v>
      </c>
      <c r="D346" s="16">
        <f ca="1">IF(ISNUMBER(kinematics!O188),kinematics!N188,0)</f>
        <v>0</v>
      </c>
      <c r="E346" s="16">
        <f ca="1">IF(ISNUMBER(kinematics!O188),kinematics!R188,0)</f>
        <v>0</v>
      </c>
      <c r="I346" s="9">
        <f t="shared" ca="1" si="27"/>
        <v>180</v>
      </c>
      <c r="J346" s="16">
        <f ca="1">IF(ISNUMBER(kinematics!O188),kinematics!P188,0)</f>
        <v>0</v>
      </c>
      <c r="K346" s="16">
        <f ca="1">IF(ISNUMBER(kinematics!O188),kinematics!S188,0)</f>
        <v>0</v>
      </c>
      <c r="M346" s="16">
        <f ca="1">IF(ISNUMBER(kinematics!O188),kinematics!N188,MAX($D$6:$D$186))</f>
        <v>180</v>
      </c>
      <c r="N346" s="16">
        <f ca="1">IF(ISNUMBER(kinematics!O188),kinematics!P188,0)</f>
        <v>0</v>
      </c>
      <c r="O346" s="16">
        <f ca="1">IF(ISNUMBER(kinematics!O188),kinematics!R188,0)</f>
        <v>0</v>
      </c>
      <c r="P346" s="16">
        <f ca="1">IF(ISNUMBER(kinematics!O188),kinematics!S188,0)</f>
        <v>0</v>
      </c>
      <c r="R346" s="9">
        <f t="shared" ca="1" si="26"/>
        <v>0</v>
      </c>
      <c r="S346" s="9">
        <f t="shared" ca="1" si="25"/>
        <v>0</v>
      </c>
    </row>
    <row r="347" spans="3:19" x14ac:dyDescent="0.25">
      <c r="C347" s="9">
        <f ca="1">IF(ISNUMBER(kinematics!O189),kinematics!O189,IF(ISNUMBER(kinematics!$O$30),MIN(kinematics!$O$30:$O$210),180))</f>
        <v>180</v>
      </c>
      <c r="D347" s="16">
        <f ca="1">IF(ISNUMBER(kinematics!O189),kinematics!N189,0)</f>
        <v>0</v>
      </c>
      <c r="E347" s="16">
        <f ca="1">IF(ISNUMBER(kinematics!O189),kinematics!R189,0)</f>
        <v>0</v>
      </c>
      <c r="I347" s="9">
        <f t="shared" ca="1" si="27"/>
        <v>180</v>
      </c>
      <c r="J347" s="16">
        <f ca="1">IF(ISNUMBER(kinematics!O189),kinematics!P189,0)</f>
        <v>0</v>
      </c>
      <c r="K347" s="16">
        <f ca="1">IF(ISNUMBER(kinematics!O189),kinematics!S189,0)</f>
        <v>0</v>
      </c>
      <c r="M347" s="16">
        <f ca="1">IF(ISNUMBER(kinematics!O189),kinematics!N189,MAX($D$6:$D$186))</f>
        <v>180</v>
      </c>
      <c r="N347" s="16">
        <f ca="1">IF(ISNUMBER(kinematics!O189),kinematics!P189,0)</f>
        <v>0</v>
      </c>
      <c r="O347" s="16">
        <f ca="1">IF(ISNUMBER(kinematics!O189),kinematics!R189,0)</f>
        <v>0</v>
      </c>
      <c r="P347" s="16">
        <f ca="1">IF(ISNUMBER(kinematics!O189),kinematics!S189,0)</f>
        <v>0</v>
      </c>
      <c r="R347" s="9">
        <f t="shared" ca="1" si="26"/>
        <v>0</v>
      </c>
      <c r="S347" s="9">
        <f t="shared" ca="1" si="25"/>
        <v>0</v>
      </c>
    </row>
    <row r="348" spans="3:19" x14ac:dyDescent="0.25">
      <c r="C348" s="9">
        <f ca="1">IF(ISNUMBER(kinematics!O190),kinematics!O190,IF(ISNUMBER(kinematics!$O$30),MIN(kinematics!$O$30:$O$210),180))</f>
        <v>180</v>
      </c>
      <c r="D348" s="16">
        <f ca="1">IF(ISNUMBER(kinematics!O190),kinematics!N190,0)</f>
        <v>0</v>
      </c>
      <c r="E348" s="16">
        <f ca="1">IF(ISNUMBER(kinematics!O190),kinematics!R190,0)</f>
        <v>0</v>
      </c>
      <c r="I348" s="9">
        <f t="shared" ca="1" si="27"/>
        <v>180</v>
      </c>
      <c r="J348" s="16">
        <f ca="1">IF(ISNUMBER(kinematics!O190),kinematics!P190,0)</f>
        <v>0</v>
      </c>
      <c r="K348" s="16">
        <f ca="1">IF(ISNUMBER(kinematics!O190),kinematics!S190,0)</f>
        <v>0</v>
      </c>
      <c r="M348" s="16">
        <f ca="1">IF(ISNUMBER(kinematics!O190),kinematics!N190,MAX($D$6:$D$186))</f>
        <v>180</v>
      </c>
      <c r="N348" s="16">
        <f ca="1">IF(ISNUMBER(kinematics!O190),kinematics!P190,0)</f>
        <v>0</v>
      </c>
      <c r="O348" s="16">
        <f ca="1">IF(ISNUMBER(kinematics!O190),kinematics!R190,0)</f>
        <v>0</v>
      </c>
      <c r="P348" s="16">
        <f ca="1">IF(ISNUMBER(kinematics!O190),kinematics!S190,0)</f>
        <v>0</v>
      </c>
      <c r="R348" s="9">
        <f t="shared" ca="1" si="26"/>
        <v>0</v>
      </c>
      <c r="S348" s="9">
        <f t="shared" ca="1" si="25"/>
        <v>0</v>
      </c>
    </row>
    <row r="349" spans="3:19" x14ac:dyDescent="0.25">
      <c r="C349" s="9">
        <f ca="1">IF(ISNUMBER(kinematics!O191),kinematics!O191,IF(ISNUMBER(kinematics!$O$30),MIN(kinematics!$O$30:$O$210),180))</f>
        <v>180</v>
      </c>
      <c r="D349" s="16">
        <f ca="1">IF(ISNUMBER(kinematics!O191),kinematics!N191,0)</f>
        <v>0</v>
      </c>
      <c r="E349" s="16">
        <f ca="1">IF(ISNUMBER(kinematics!O191),kinematics!R191,0)</f>
        <v>0</v>
      </c>
      <c r="I349" s="9">
        <f t="shared" ca="1" si="27"/>
        <v>180</v>
      </c>
      <c r="J349" s="16">
        <f ca="1">IF(ISNUMBER(kinematics!O191),kinematics!P191,0)</f>
        <v>0</v>
      </c>
      <c r="K349" s="16">
        <f ca="1">IF(ISNUMBER(kinematics!O191),kinematics!S191,0)</f>
        <v>0</v>
      </c>
      <c r="M349" s="16">
        <f ca="1">IF(ISNUMBER(kinematics!O191),kinematics!N191,MAX($D$6:$D$186))</f>
        <v>180</v>
      </c>
      <c r="N349" s="16">
        <f ca="1">IF(ISNUMBER(kinematics!O191),kinematics!P191,0)</f>
        <v>0</v>
      </c>
      <c r="O349" s="16">
        <f ca="1">IF(ISNUMBER(kinematics!O191),kinematics!R191,0)</f>
        <v>0</v>
      </c>
      <c r="P349" s="16">
        <f ca="1">IF(ISNUMBER(kinematics!O191),kinematics!S191,0)</f>
        <v>0</v>
      </c>
      <c r="R349" s="9">
        <f t="shared" ca="1" si="26"/>
        <v>0</v>
      </c>
      <c r="S349" s="9">
        <f t="shared" ca="1" si="25"/>
        <v>0</v>
      </c>
    </row>
    <row r="350" spans="3:19" x14ac:dyDescent="0.25">
      <c r="C350" s="9">
        <f ca="1">IF(ISNUMBER(kinematics!O192),kinematics!O192,IF(ISNUMBER(kinematics!$O$30),MIN(kinematics!$O$30:$O$210),180))</f>
        <v>180</v>
      </c>
      <c r="D350" s="16">
        <f ca="1">IF(ISNUMBER(kinematics!O192),kinematics!N192,0)</f>
        <v>0</v>
      </c>
      <c r="E350" s="16">
        <f ca="1">IF(ISNUMBER(kinematics!O192),kinematics!R192,0)</f>
        <v>0</v>
      </c>
      <c r="I350" s="9">
        <f t="shared" ca="1" si="27"/>
        <v>180</v>
      </c>
      <c r="J350" s="16">
        <f ca="1">IF(ISNUMBER(kinematics!O192),kinematics!P192,0)</f>
        <v>0</v>
      </c>
      <c r="K350" s="16">
        <f ca="1">IF(ISNUMBER(kinematics!O192),kinematics!S192,0)</f>
        <v>0</v>
      </c>
      <c r="M350" s="16">
        <f ca="1">IF(ISNUMBER(kinematics!O192),kinematics!N192,MAX($D$6:$D$186))</f>
        <v>180</v>
      </c>
      <c r="N350" s="16">
        <f ca="1">IF(ISNUMBER(kinematics!O192),kinematics!P192,0)</f>
        <v>0</v>
      </c>
      <c r="O350" s="16">
        <f ca="1">IF(ISNUMBER(kinematics!O192),kinematics!R192,0)</f>
        <v>0</v>
      </c>
      <c r="P350" s="16">
        <f ca="1">IF(ISNUMBER(kinematics!O192),kinematics!S192,0)</f>
        <v>0</v>
      </c>
      <c r="R350" s="9">
        <f t="shared" ca="1" si="26"/>
        <v>0</v>
      </c>
      <c r="S350" s="9">
        <f t="shared" ca="1" si="25"/>
        <v>0</v>
      </c>
    </row>
    <row r="351" spans="3:19" x14ac:dyDescent="0.25">
      <c r="C351" s="9">
        <f ca="1">IF(ISNUMBER(kinematics!O193),kinematics!O193,IF(ISNUMBER(kinematics!$O$30),MIN(kinematics!$O$30:$O$210),180))</f>
        <v>180</v>
      </c>
      <c r="D351" s="16">
        <f ca="1">IF(ISNUMBER(kinematics!O193),kinematics!N193,0)</f>
        <v>0</v>
      </c>
      <c r="E351" s="16">
        <f ca="1">IF(ISNUMBER(kinematics!O193),kinematics!R193,0)</f>
        <v>0</v>
      </c>
      <c r="I351" s="9">
        <f t="shared" ca="1" si="27"/>
        <v>180</v>
      </c>
      <c r="J351" s="16">
        <f ca="1">IF(ISNUMBER(kinematics!O193),kinematics!P193,0)</f>
        <v>0</v>
      </c>
      <c r="K351" s="16">
        <f ca="1">IF(ISNUMBER(kinematics!O193),kinematics!S193,0)</f>
        <v>0</v>
      </c>
      <c r="M351" s="16">
        <f ca="1">IF(ISNUMBER(kinematics!O193),kinematics!N193,MAX($D$6:$D$186))</f>
        <v>180</v>
      </c>
      <c r="N351" s="16">
        <f ca="1">IF(ISNUMBER(kinematics!O193),kinematics!P193,0)</f>
        <v>0</v>
      </c>
      <c r="O351" s="16">
        <f ca="1">IF(ISNUMBER(kinematics!O193),kinematics!R193,0)</f>
        <v>0</v>
      </c>
      <c r="P351" s="16">
        <f ca="1">IF(ISNUMBER(kinematics!O193),kinematics!S193,0)</f>
        <v>0</v>
      </c>
      <c r="R351" s="9">
        <f t="shared" ca="1" si="26"/>
        <v>0</v>
      </c>
      <c r="S351" s="9">
        <f t="shared" ca="1" si="25"/>
        <v>0</v>
      </c>
    </row>
    <row r="352" spans="3:19" x14ac:dyDescent="0.25">
      <c r="C352" s="9">
        <f ca="1">IF(ISNUMBER(kinematics!O194),kinematics!O194,IF(ISNUMBER(kinematics!$O$30),MIN(kinematics!$O$30:$O$210),180))</f>
        <v>180</v>
      </c>
      <c r="D352" s="16">
        <f ca="1">IF(ISNUMBER(kinematics!O194),kinematics!N194,0)</f>
        <v>0</v>
      </c>
      <c r="E352" s="16">
        <f ca="1">IF(ISNUMBER(kinematics!O194),kinematics!R194,0)</f>
        <v>0</v>
      </c>
      <c r="I352" s="9">
        <f t="shared" ca="1" si="27"/>
        <v>180</v>
      </c>
      <c r="J352" s="16">
        <f ca="1">IF(ISNUMBER(kinematics!O194),kinematics!P194,0)</f>
        <v>0</v>
      </c>
      <c r="K352" s="16">
        <f ca="1">IF(ISNUMBER(kinematics!O194),kinematics!S194,0)</f>
        <v>0</v>
      </c>
      <c r="M352" s="16">
        <f ca="1">IF(ISNUMBER(kinematics!O194),kinematics!N194,MAX($D$6:$D$186))</f>
        <v>180</v>
      </c>
      <c r="N352" s="16">
        <f ca="1">IF(ISNUMBER(kinematics!O194),kinematics!P194,0)</f>
        <v>0</v>
      </c>
      <c r="O352" s="16">
        <f ca="1">IF(ISNUMBER(kinematics!O194),kinematics!R194,0)</f>
        <v>0</v>
      </c>
      <c r="P352" s="16">
        <f ca="1">IF(ISNUMBER(kinematics!O194),kinematics!S194,0)</f>
        <v>0</v>
      </c>
      <c r="R352" s="9">
        <f t="shared" ca="1" si="26"/>
        <v>0</v>
      </c>
      <c r="S352" s="9">
        <f t="shared" ca="1" si="25"/>
        <v>0</v>
      </c>
    </row>
    <row r="353" spans="3:19" x14ac:dyDescent="0.25">
      <c r="C353" s="9">
        <f ca="1">IF(ISNUMBER(kinematics!O195),kinematics!O195,IF(ISNUMBER(kinematics!$O$30),MIN(kinematics!$O$30:$O$210),180))</f>
        <v>180</v>
      </c>
      <c r="D353" s="16">
        <f ca="1">IF(ISNUMBER(kinematics!O195),kinematics!N195,0)</f>
        <v>0</v>
      </c>
      <c r="E353" s="16">
        <f ca="1">IF(ISNUMBER(kinematics!O195),kinematics!R195,0)</f>
        <v>0</v>
      </c>
      <c r="I353" s="9">
        <f t="shared" ca="1" si="27"/>
        <v>180</v>
      </c>
      <c r="J353" s="16">
        <f ca="1">IF(ISNUMBER(kinematics!O195),kinematics!P195,0)</f>
        <v>0</v>
      </c>
      <c r="K353" s="16">
        <f ca="1">IF(ISNUMBER(kinematics!O195),kinematics!S195,0)</f>
        <v>0</v>
      </c>
      <c r="M353" s="16">
        <f ca="1">IF(ISNUMBER(kinematics!O195),kinematics!N195,MAX($D$6:$D$186))</f>
        <v>180</v>
      </c>
      <c r="N353" s="16">
        <f ca="1">IF(ISNUMBER(kinematics!O195),kinematics!P195,0)</f>
        <v>0</v>
      </c>
      <c r="O353" s="16">
        <f ca="1">IF(ISNUMBER(kinematics!O195),kinematics!R195,0)</f>
        <v>0</v>
      </c>
      <c r="P353" s="16">
        <f ca="1">IF(ISNUMBER(kinematics!O195),kinematics!S195,0)</f>
        <v>0</v>
      </c>
      <c r="R353" s="9">
        <f t="shared" ca="1" si="26"/>
        <v>0</v>
      </c>
      <c r="S353" s="9">
        <f t="shared" ca="1" si="25"/>
        <v>0</v>
      </c>
    </row>
    <row r="354" spans="3:19" x14ac:dyDescent="0.25">
      <c r="C354" s="9">
        <f ca="1">IF(ISNUMBER(kinematics!O196),kinematics!O196,IF(ISNUMBER(kinematics!$O$30),MIN(kinematics!$O$30:$O$210),180))</f>
        <v>180</v>
      </c>
      <c r="D354" s="16">
        <f ca="1">IF(ISNUMBER(kinematics!O196),kinematics!N196,0)</f>
        <v>0</v>
      </c>
      <c r="E354" s="16">
        <f ca="1">IF(ISNUMBER(kinematics!O196),kinematics!R196,0)</f>
        <v>0</v>
      </c>
      <c r="I354" s="9">
        <f t="shared" ca="1" si="27"/>
        <v>180</v>
      </c>
      <c r="J354" s="16">
        <f ca="1">IF(ISNUMBER(kinematics!O196),kinematics!P196,0)</f>
        <v>0</v>
      </c>
      <c r="K354" s="16">
        <f ca="1">IF(ISNUMBER(kinematics!O196),kinematics!S196,0)</f>
        <v>0</v>
      </c>
      <c r="M354" s="16">
        <f ca="1">IF(ISNUMBER(kinematics!O196),kinematics!N196,MAX($D$6:$D$186))</f>
        <v>180</v>
      </c>
      <c r="N354" s="16">
        <f ca="1">IF(ISNUMBER(kinematics!O196),kinematics!P196,0)</f>
        <v>0</v>
      </c>
      <c r="O354" s="16">
        <f ca="1">IF(ISNUMBER(kinematics!O196),kinematics!R196,0)</f>
        <v>0</v>
      </c>
      <c r="P354" s="16">
        <f ca="1">IF(ISNUMBER(kinematics!O196),kinematics!S196,0)</f>
        <v>0</v>
      </c>
      <c r="R354" s="9">
        <f t="shared" ca="1" si="26"/>
        <v>0</v>
      </c>
      <c r="S354" s="9">
        <f t="shared" ca="1" si="25"/>
        <v>0</v>
      </c>
    </row>
    <row r="355" spans="3:19" x14ac:dyDescent="0.25">
      <c r="C355" s="9">
        <f ca="1">IF(ISNUMBER(kinematics!O197),kinematics!O197,IF(ISNUMBER(kinematics!$O$30),MIN(kinematics!$O$30:$O$210),180))</f>
        <v>180</v>
      </c>
      <c r="D355" s="16">
        <f ca="1">IF(ISNUMBER(kinematics!O197),kinematics!N197,0)</f>
        <v>0</v>
      </c>
      <c r="E355" s="16">
        <f ca="1">IF(ISNUMBER(kinematics!O197),kinematics!R197,0)</f>
        <v>0</v>
      </c>
      <c r="I355" s="9">
        <f t="shared" ca="1" si="27"/>
        <v>180</v>
      </c>
      <c r="J355" s="16">
        <f ca="1">IF(ISNUMBER(kinematics!O197),kinematics!P197,0)</f>
        <v>0</v>
      </c>
      <c r="K355" s="16">
        <f ca="1">IF(ISNUMBER(kinematics!O197),kinematics!S197,0)</f>
        <v>0</v>
      </c>
      <c r="M355" s="16">
        <f ca="1">IF(ISNUMBER(kinematics!O197),kinematics!N197,MAX($D$6:$D$186))</f>
        <v>180</v>
      </c>
      <c r="N355" s="16">
        <f ca="1">IF(ISNUMBER(kinematics!O197),kinematics!P197,0)</f>
        <v>0</v>
      </c>
      <c r="O355" s="16">
        <f ca="1">IF(ISNUMBER(kinematics!O197),kinematics!R197,0)</f>
        <v>0</v>
      </c>
      <c r="P355" s="16">
        <f ca="1">IF(ISNUMBER(kinematics!O197),kinematics!S197,0)</f>
        <v>0</v>
      </c>
      <c r="R355" s="9">
        <f t="shared" ca="1" si="26"/>
        <v>0</v>
      </c>
      <c r="S355" s="9">
        <f t="shared" ca="1" si="25"/>
        <v>0</v>
      </c>
    </row>
    <row r="356" spans="3:19" x14ac:dyDescent="0.25">
      <c r="C356" s="9">
        <f ca="1">IF(ISNUMBER(kinematics!O198),kinematics!O198,IF(ISNUMBER(kinematics!$O$30),MIN(kinematics!$O$30:$O$210),180))</f>
        <v>180</v>
      </c>
      <c r="D356" s="16">
        <f ca="1">IF(ISNUMBER(kinematics!O198),kinematics!N198,0)</f>
        <v>0</v>
      </c>
      <c r="E356" s="16">
        <f ca="1">IF(ISNUMBER(kinematics!O198),kinematics!R198,0)</f>
        <v>0</v>
      </c>
      <c r="I356" s="9">
        <f t="shared" ca="1" si="27"/>
        <v>180</v>
      </c>
      <c r="J356" s="16">
        <f ca="1">IF(ISNUMBER(kinematics!O198),kinematics!P198,0)</f>
        <v>0</v>
      </c>
      <c r="K356" s="16">
        <f ca="1">IF(ISNUMBER(kinematics!O198),kinematics!S198,0)</f>
        <v>0</v>
      </c>
      <c r="M356" s="16">
        <f ca="1">IF(ISNUMBER(kinematics!O198),kinematics!N198,MAX($D$6:$D$186))</f>
        <v>180</v>
      </c>
      <c r="N356" s="16">
        <f ca="1">IF(ISNUMBER(kinematics!O198),kinematics!P198,0)</f>
        <v>0</v>
      </c>
      <c r="O356" s="16">
        <f ca="1">IF(ISNUMBER(kinematics!O198),kinematics!R198,0)</f>
        <v>0</v>
      </c>
      <c r="P356" s="16">
        <f ca="1">IF(ISNUMBER(kinematics!O198),kinematics!S198,0)</f>
        <v>0</v>
      </c>
      <c r="R356" s="9">
        <f t="shared" ca="1" si="26"/>
        <v>0</v>
      </c>
      <c r="S356" s="9">
        <f t="shared" ca="1" si="25"/>
        <v>0</v>
      </c>
    </row>
    <row r="357" spans="3:19" x14ac:dyDescent="0.25">
      <c r="C357" s="9">
        <f ca="1">IF(ISNUMBER(kinematics!O199),kinematics!O199,IF(ISNUMBER(kinematics!$O$30),MIN(kinematics!$O$30:$O$210),180))</f>
        <v>180</v>
      </c>
      <c r="D357" s="16">
        <f ca="1">IF(ISNUMBER(kinematics!O199),kinematics!N199,0)</f>
        <v>0</v>
      </c>
      <c r="E357" s="16">
        <f ca="1">IF(ISNUMBER(kinematics!O199),kinematics!R199,0)</f>
        <v>0</v>
      </c>
      <c r="I357" s="9">
        <f t="shared" ca="1" si="27"/>
        <v>180</v>
      </c>
      <c r="J357" s="16">
        <f ca="1">IF(ISNUMBER(kinematics!O199),kinematics!P199,0)</f>
        <v>0</v>
      </c>
      <c r="K357" s="16">
        <f ca="1">IF(ISNUMBER(kinematics!O199),kinematics!S199,0)</f>
        <v>0</v>
      </c>
      <c r="M357" s="16">
        <f ca="1">IF(ISNUMBER(kinematics!O199),kinematics!N199,MAX($D$6:$D$186))</f>
        <v>180</v>
      </c>
      <c r="N357" s="16">
        <f ca="1">IF(ISNUMBER(kinematics!O199),kinematics!P199,0)</f>
        <v>0</v>
      </c>
      <c r="O357" s="16">
        <f ca="1">IF(ISNUMBER(kinematics!O199),kinematics!R199,0)</f>
        <v>0</v>
      </c>
      <c r="P357" s="16">
        <f ca="1">IF(ISNUMBER(kinematics!O199),kinematics!S199,0)</f>
        <v>0</v>
      </c>
      <c r="R357" s="9">
        <f t="shared" ca="1" si="26"/>
        <v>0</v>
      </c>
      <c r="S357" s="9">
        <f t="shared" ca="1" si="25"/>
        <v>0</v>
      </c>
    </row>
    <row r="358" spans="3:19" x14ac:dyDescent="0.25">
      <c r="C358" s="9">
        <f ca="1">IF(ISNUMBER(kinematics!O200),kinematics!O200,IF(ISNUMBER(kinematics!$O$30),MIN(kinematics!$O$30:$O$210),180))</f>
        <v>180</v>
      </c>
      <c r="D358" s="16">
        <f ca="1">IF(ISNUMBER(kinematics!O200),kinematics!N200,0)</f>
        <v>0</v>
      </c>
      <c r="E358" s="16">
        <f ca="1">IF(ISNUMBER(kinematics!O200),kinematics!R200,0)</f>
        <v>0</v>
      </c>
      <c r="I358" s="9">
        <f t="shared" ca="1" si="27"/>
        <v>180</v>
      </c>
      <c r="J358" s="16">
        <f ca="1">IF(ISNUMBER(kinematics!O200),kinematics!P200,0)</f>
        <v>0</v>
      </c>
      <c r="K358" s="16">
        <f ca="1">IF(ISNUMBER(kinematics!O200),kinematics!S200,0)</f>
        <v>0</v>
      </c>
      <c r="M358" s="16">
        <f ca="1">IF(ISNUMBER(kinematics!O200),kinematics!N200,MAX($D$6:$D$186))</f>
        <v>180</v>
      </c>
      <c r="N358" s="16">
        <f ca="1">IF(ISNUMBER(kinematics!O200),kinematics!P200,0)</f>
        <v>0</v>
      </c>
      <c r="O358" s="16">
        <f ca="1">IF(ISNUMBER(kinematics!O200),kinematics!R200,0)</f>
        <v>0</v>
      </c>
      <c r="P358" s="16">
        <f ca="1">IF(ISNUMBER(kinematics!O200),kinematics!S200,0)</f>
        <v>0</v>
      </c>
      <c r="R358" s="9">
        <f t="shared" ca="1" si="26"/>
        <v>0</v>
      </c>
      <c r="S358" s="9">
        <f t="shared" ca="1" si="25"/>
        <v>0</v>
      </c>
    </row>
    <row r="359" spans="3:19" x14ac:dyDescent="0.25">
      <c r="C359" s="9">
        <f ca="1">IF(ISNUMBER(kinematics!O201),kinematics!O201,IF(ISNUMBER(kinematics!$O$30),MIN(kinematics!$O$30:$O$210),180))</f>
        <v>180</v>
      </c>
      <c r="D359" s="16">
        <f ca="1">IF(ISNUMBER(kinematics!O201),kinematics!N201,0)</f>
        <v>0</v>
      </c>
      <c r="E359" s="16">
        <f ca="1">IF(ISNUMBER(kinematics!O201),kinematics!R201,0)</f>
        <v>0</v>
      </c>
      <c r="I359" s="9">
        <f t="shared" ca="1" si="27"/>
        <v>180</v>
      </c>
      <c r="J359" s="16">
        <f ca="1">IF(ISNUMBER(kinematics!O201),kinematics!P201,0)</f>
        <v>0</v>
      </c>
      <c r="K359" s="16">
        <f ca="1">IF(ISNUMBER(kinematics!O201),kinematics!S201,0)</f>
        <v>0</v>
      </c>
      <c r="M359" s="16">
        <f ca="1">IF(ISNUMBER(kinematics!O201),kinematics!N201,MAX($D$6:$D$186))</f>
        <v>180</v>
      </c>
      <c r="N359" s="16">
        <f ca="1">IF(ISNUMBER(kinematics!O201),kinematics!P201,0)</f>
        <v>0</v>
      </c>
      <c r="O359" s="16">
        <f ca="1">IF(ISNUMBER(kinematics!O201),kinematics!R201,0)</f>
        <v>0</v>
      </c>
      <c r="P359" s="16">
        <f ca="1">IF(ISNUMBER(kinematics!O201),kinematics!S201,0)</f>
        <v>0</v>
      </c>
      <c r="R359" s="9">
        <f t="shared" ca="1" si="26"/>
        <v>0</v>
      </c>
      <c r="S359" s="9">
        <f t="shared" ca="1" si="25"/>
        <v>0</v>
      </c>
    </row>
    <row r="360" spans="3:19" x14ac:dyDescent="0.25">
      <c r="C360" s="9">
        <f ca="1">IF(ISNUMBER(kinematics!O202),kinematics!O202,IF(ISNUMBER(kinematics!$O$30),MIN(kinematics!$O$30:$O$210),180))</f>
        <v>180</v>
      </c>
      <c r="D360" s="16">
        <f ca="1">IF(ISNUMBER(kinematics!O202),kinematics!N202,0)</f>
        <v>0</v>
      </c>
      <c r="E360" s="16">
        <f ca="1">IF(ISNUMBER(kinematics!O202),kinematics!R202,0)</f>
        <v>0</v>
      </c>
      <c r="I360" s="9">
        <f t="shared" ca="1" si="27"/>
        <v>180</v>
      </c>
      <c r="J360" s="16">
        <f ca="1">IF(ISNUMBER(kinematics!O202),kinematics!P202,0)</f>
        <v>0</v>
      </c>
      <c r="K360" s="16">
        <f ca="1">IF(ISNUMBER(kinematics!O202),kinematics!S202,0)</f>
        <v>0</v>
      </c>
      <c r="M360" s="16">
        <f ca="1">IF(ISNUMBER(kinematics!O202),kinematics!N202,MAX($D$6:$D$186))</f>
        <v>180</v>
      </c>
      <c r="N360" s="16">
        <f ca="1">IF(ISNUMBER(kinematics!O202),kinematics!P202,0)</f>
        <v>0</v>
      </c>
      <c r="O360" s="16">
        <f ca="1">IF(ISNUMBER(kinematics!O202),kinematics!R202,0)</f>
        <v>0</v>
      </c>
      <c r="P360" s="16">
        <f ca="1">IF(ISNUMBER(kinematics!O202),kinematics!S202,0)</f>
        <v>0</v>
      </c>
      <c r="R360" s="9">
        <f t="shared" ca="1" si="26"/>
        <v>0</v>
      </c>
      <c r="S360" s="9">
        <f t="shared" ca="1" si="25"/>
        <v>0</v>
      </c>
    </row>
    <row r="361" spans="3:19" x14ac:dyDescent="0.25">
      <c r="C361" s="9">
        <f ca="1">IF(ISNUMBER(kinematics!O203),kinematics!O203,IF(ISNUMBER(kinematics!$O$30),MIN(kinematics!$O$30:$O$210),180))</f>
        <v>180</v>
      </c>
      <c r="D361" s="16">
        <f ca="1">IF(ISNUMBER(kinematics!O203),kinematics!N203,0)</f>
        <v>0</v>
      </c>
      <c r="E361" s="16">
        <f ca="1">IF(ISNUMBER(kinematics!O203),kinematics!R203,0)</f>
        <v>0</v>
      </c>
      <c r="I361" s="9">
        <f t="shared" ca="1" si="27"/>
        <v>180</v>
      </c>
      <c r="J361" s="16">
        <f ca="1">IF(ISNUMBER(kinematics!O203),kinematics!P203,0)</f>
        <v>0</v>
      </c>
      <c r="K361" s="16">
        <f ca="1">IF(ISNUMBER(kinematics!O203),kinematics!S203,0)</f>
        <v>0</v>
      </c>
      <c r="M361" s="16">
        <f ca="1">IF(ISNUMBER(kinematics!O203),kinematics!N203,MAX($D$6:$D$186))</f>
        <v>180</v>
      </c>
      <c r="N361" s="16">
        <f ca="1">IF(ISNUMBER(kinematics!O203),kinematics!P203,0)</f>
        <v>0</v>
      </c>
      <c r="O361" s="16">
        <f ca="1">IF(ISNUMBER(kinematics!O203),kinematics!R203,0)</f>
        <v>0</v>
      </c>
      <c r="P361" s="16">
        <f ca="1">IF(ISNUMBER(kinematics!O203),kinematics!S203,0)</f>
        <v>0</v>
      </c>
      <c r="R361" s="9">
        <f t="shared" ca="1" si="26"/>
        <v>0</v>
      </c>
      <c r="S361" s="9">
        <f t="shared" ca="1" si="25"/>
        <v>0</v>
      </c>
    </row>
    <row r="362" spans="3:19" x14ac:dyDescent="0.25">
      <c r="C362" s="9">
        <f ca="1">IF(ISNUMBER(kinematics!O204),kinematics!O204,IF(ISNUMBER(kinematics!$O$30),MIN(kinematics!$O$30:$O$210),180))</f>
        <v>180</v>
      </c>
      <c r="D362" s="16">
        <f ca="1">IF(ISNUMBER(kinematics!O204),kinematics!N204,0)</f>
        <v>0</v>
      </c>
      <c r="E362" s="16">
        <f ca="1">IF(ISNUMBER(kinematics!O204),kinematics!R204,0)</f>
        <v>0</v>
      </c>
      <c r="I362" s="9">
        <f t="shared" ca="1" si="27"/>
        <v>180</v>
      </c>
      <c r="J362" s="16">
        <f ca="1">IF(ISNUMBER(kinematics!O204),kinematics!P204,0)</f>
        <v>0</v>
      </c>
      <c r="K362" s="16">
        <f ca="1">IF(ISNUMBER(kinematics!O204),kinematics!S204,0)</f>
        <v>0</v>
      </c>
      <c r="M362" s="16">
        <f ca="1">IF(ISNUMBER(kinematics!O204),kinematics!N204,MAX($D$6:$D$186))</f>
        <v>180</v>
      </c>
      <c r="N362" s="16">
        <f ca="1">IF(ISNUMBER(kinematics!O204),kinematics!P204,0)</f>
        <v>0</v>
      </c>
      <c r="O362" s="16">
        <f ca="1">IF(ISNUMBER(kinematics!O204),kinematics!R204,0)</f>
        <v>0</v>
      </c>
      <c r="P362" s="16">
        <f ca="1">IF(ISNUMBER(kinematics!O204),kinematics!S204,0)</f>
        <v>0</v>
      </c>
      <c r="R362" s="9">
        <f t="shared" ca="1" si="26"/>
        <v>0</v>
      </c>
      <c r="S362" s="9">
        <f t="shared" ca="1" si="25"/>
        <v>0</v>
      </c>
    </row>
    <row r="363" spans="3:19" x14ac:dyDescent="0.25">
      <c r="C363" s="9">
        <f ca="1">IF(ISNUMBER(kinematics!O205),kinematics!O205,IF(ISNUMBER(kinematics!$O$30),MIN(kinematics!$O$30:$O$210),180))</f>
        <v>180</v>
      </c>
      <c r="D363" s="16">
        <f ca="1">IF(ISNUMBER(kinematics!O205),kinematics!N205,0)</f>
        <v>0</v>
      </c>
      <c r="E363" s="16">
        <f ca="1">IF(ISNUMBER(kinematics!O205),kinematics!R205,0)</f>
        <v>0</v>
      </c>
      <c r="I363" s="9">
        <f t="shared" ca="1" si="27"/>
        <v>180</v>
      </c>
      <c r="J363" s="16">
        <f ca="1">IF(ISNUMBER(kinematics!O205),kinematics!P205,0)</f>
        <v>0</v>
      </c>
      <c r="K363" s="16">
        <f ca="1">IF(ISNUMBER(kinematics!O205),kinematics!S205,0)</f>
        <v>0</v>
      </c>
      <c r="M363" s="16">
        <f ca="1">IF(ISNUMBER(kinematics!O205),kinematics!N205,MAX($D$6:$D$186))</f>
        <v>180</v>
      </c>
      <c r="N363" s="16">
        <f ca="1">IF(ISNUMBER(kinematics!O205),kinematics!P205,0)</f>
        <v>0</v>
      </c>
      <c r="O363" s="16">
        <f ca="1">IF(ISNUMBER(kinematics!O205),kinematics!R205,0)</f>
        <v>0</v>
      </c>
      <c r="P363" s="16">
        <f ca="1">IF(ISNUMBER(kinematics!O205),kinematics!S205,0)</f>
        <v>0</v>
      </c>
      <c r="R363" s="9">
        <f t="shared" ca="1" si="26"/>
        <v>0</v>
      </c>
      <c r="S363" s="9">
        <f t="shared" ca="1" si="25"/>
        <v>0</v>
      </c>
    </row>
    <row r="364" spans="3:19" x14ac:dyDescent="0.25">
      <c r="C364" s="9">
        <f ca="1">IF(ISNUMBER(kinematics!O206),kinematics!O206,IF(ISNUMBER(kinematics!$O$30),MIN(kinematics!$O$30:$O$210),180))</f>
        <v>180</v>
      </c>
      <c r="D364" s="16">
        <f ca="1">IF(ISNUMBER(kinematics!O206),kinematics!N206,0)</f>
        <v>0</v>
      </c>
      <c r="E364" s="16">
        <f ca="1">IF(ISNUMBER(kinematics!O206),kinematics!R206,0)</f>
        <v>0</v>
      </c>
      <c r="I364" s="9">
        <f t="shared" ca="1" si="27"/>
        <v>180</v>
      </c>
      <c r="J364" s="16">
        <f ca="1">IF(ISNUMBER(kinematics!O206),kinematics!P206,0)</f>
        <v>0</v>
      </c>
      <c r="K364" s="16">
        <f ca="1">IF(ISNUMBER(kinematics!O206),kinematics!S206,0)</f>
        <v>0</v>
      </c>
      <c r="M364" s="16">
        <f ca="1">IF(ISNUMBER(kinematics!O206),kinematics!N206,MAX($D$6:$D$186))</f>
        <v>180</v>
      </c>
      <c r="N364" s="16">
        <f ca="1">IF(ISNUMBER(kinematics!O206),kinematics!P206,0)</f>
        <v>0</v>
      </c>
      <c r="O364" s="16">
        <f ca="1">IF(ISNUMBER(kinematics!O206),kinematics!R206,0)</f>
        <v>0</v>
      </c>
      <c r="P364" s="16">
        <f ca="1">IF(ISNUMBER(kinematics!O206),kinematics!S206,0)</f>
        <v>0</v>
      </c>
      <c r="R364" s="9">
        <f t="shared" ca="1" si="26"/>
        <v>0</v>
      </c>
      <c r="S364" s="9">
        <f t="shared" ca="1" si="25"/>
        <v>0</v>
      </c>
    </row>
    <row r="365" spans="3:19" x14ac:dyDescent="0.25">
      <c r="C365" s="9">
        <f ca="1">IF(ISNUMBER(kinematics!O207),kinematics!O207,IF(ISNUMBER(kinematics!$O$30),MIN(kinematics!$O$30:$O$210),180))</f>
        <v>180</v>
      </c>
      <c r="D365" s="16">
        <f ca="1">IF(ISNUMBER(kinematics!O207),kinematics!N207,0)</f>
        <v>0</v>
      </c>
      <c r="E365" s="16">
        <f ca="1">IF(ISNUMBER(kinematics!O207),kinematics!R207,0)</f>
        <v>0</v>
      </c>
      <c r="I365" s="9">
        <f t="shared" ca="1" si="27"/>
        <v>180</v>
      </c>
      <c r="J365" s="16">
        <f ca="1">IF(ISNUMBER(kinematics!O207),kinematics!P207,0)</f>
        <v>0</v>
      </c>
      <c r="K365" s="16">
        <f ca="1">IF(ISNUMBER(kinematics!O207),kinematics!S207,0)</f>
        <v>0</v>
      </c>
      <c r="M365" s="16">
        <f ca="1">IF(ISNUMBER(kinematics!O207),kinematics!N207,MAX($D$6:$D$186))</f>
        <v>180</v>
      </c>
      <c r="N365" s="16">
        <f ca="1">IF(ISNUMBER(kinematics!O207),kinematics!P207,0)</f>
        <v>0</v>
      </c>
      <c r="O365" s="16">
        <f ca="1">IF(ISNUMBER(kinematics!O207),kinematics!R207,0)</f>
        <v>0</v>
      </c>
      <c r="P365" s="16">
        <f ca="1">IF(ISNUMBER(kinematics!O207),kinematics!S207,0)</f>
        <v>0</v>
      </c>
      <c r="R365" s="9">
        <f t="shared" ca="1" si="26"/>
        <v>0</v>
      </c>
      <c r="S365" s="9">
        <f t="shared" ca="1" si="25"/>
        <v>0</v>
      </c>
    </row>
    <row r="366" spans="3:19" x14ac:dyDescent="0.25">
      <c r="C366" s="9">
        <f ca="1">IF(ISNUMBER(kinematics!O208),kinematics!O208,IF(ISNUMBER(kinematics!$O$30),MIN(kinematics!$O$30:$O$210),180))</f>
        <v>180</v>
      </c>
      <c r="D366" s="16">
        <f ca="1">IF(ISNUMBER(kinematics!O208),kinematics!N208,0)</f>
        <v>0</v>
      </c>
      <c r="E366" s="16">
        <f ca="1">IF(ISNUMBER(kinematics!O208),kinematics!R208,0)</f>
        <v>0</v>
      </c>
      <c r="I366" s="9">
        <f t="shared" ca="1" si="27"/>
        <v>180</v>
      </c>
      <c r="J366" s="16">
        <f ca="1">IF(ISNUMBER(kinematics!O208),kinematics!P208,0)</f>
        <v>0</v>
      </c>
      <c r="K366" s="16">
        <f ca="1">IF(ISNUMBER(kinematics!O208),kinematics!S208,0)</f>
        <v>0</v>
      </c>
      <c r="M366" s="16">
        <f ca="1">IF(ISNUMBER(kinematics!O208),kinematics!N208,MAX($D$6:$D$186))</f>
        <v>180</v>
      </c>
      <c r="N366" s="16">
        <f ca="1">IF(ISNUMBER(kinematics!O208),kinematics!P208,0)</f>
        <v>0</v>
      </c>
      <c r="O366" s="16">
        <f ca="1">IF(ISNUMBER(kinematics!O208),kinematics!R208,0)</f>
        <v>0</v>
      </c>
      <c r="P366" s="16">
        <f ca="1">IF(ISNUMBER(kinematics!O208),kinematics!S208,0)</f>
        <v>0</v>
      </c>
      <c r="R366" s="9">
        <f t="shared" ca="1" si="26"/>
        <v>0</v>
      </c>
      <c r="S366" s="9">
        <f t="shared" ca="1" si="25"/>
        <v>0</v>
      </c>
    </row>
    <row r="367" spans="3:19" x14ac:dyDescent="0.25">
      <c r="C367" s="9">
        <f ca="1">IF(ISNUMBER(kinematics!O209),kinematics!O209,IF(ISNUMBER(kinematics!$O$30),MIN(kinematics!$O$30:$O$210),180))</f>
        <v>180</v>
      </c>
      <c r="D367" s="16">
        <f ca="1">IF(ISNUMBER(kinematics!O209),kinematics!N209,0)</f>
        <v>0</v>
      </c>
      <c r="E367" s="16">
        <f ca="1">IF(ISNUMBER(kinematics!O209),kinematics!R209,0)</f>
        <v>0</v>
      </c>
      <c r="I367" s="9">
        <f t="shared" ca="1" si="27"/>
        <v>180</v>
      </c>
      <c r="J367" s="16">
        <f ca="1">IF(ISNUMBER(kinematics!O209),kinematics!P209,0)</f>
        <v>0</v>
      </c>
      <c r="K367" s="16">
        <f ca="1">IF(ISNUMBER(kinematics!O209),kinematics!S209,0)</f>
        <v>0</v>
      </c>
      <c r="M367" s="16">
        <f ca="1">IF(ISNUMBER(kinematics!O209),kinematics!N209,MAX($D$6:$D$186))</f>
        <v>180</v>
      </c>
      <c r="N367" s="16">
        <f ca="1">IF(ISNUMBER(kinematics!O209),kinematics!P209,0)</f>
        <v>0</v>
      </c>
      <c r="O367" s="16">
        <f ca="1">IF(ISNUMBER(kinematics!O209),kinematics!R209,0)</f>
        <v>0</v>
      </c>
      <c r="P367" s="16">
        <f ca="1">IF(ISNUMBER(kinematics!O209),kinematics!S209,0)</f>
        <v>0</v>
      </c>
      <c r="R367" s="9">
        <f t="shared" ca="1" si="26"/>
        <v>0</v>
      </c>
      <c r="S367" s="9">
        <f t="shared" ca="1" si="25"/>
        <v>0</v>
      </c>
    </row>
    <row r="368" spans="3:19" x14ac:dyDescent="0.25">
      <c r="C368" s="9">
        <f ca="1">IF(ISNUMBER(kinematics!O210),kinematics!O210,IF(ISNUMBER(kinematics!$O$30),MIN(kinematics!$O$30:$O$210),180))</f>
        <v>180</v>
      </c>
      <c r="D368" s="16">
        <f ca="1">IF(ISNUMBER(kinematics!O210),kinematics!N210,0)</f>
        <v>0</v>
      </c>
      <c r="E368" s="16">
        <f ca="1">IF(ISNUMBER(kinematics!O210),kinematics!R210,0)</f>
        <v>0</v>
      </c>
      <c r="I368" s="9">
        <f t="shared" ca="1" si="27"/>
        <v>180</v>
      </c>
      <c r="J368" s="16">
        <f ca="1">IF(ISNUMBER(kinematics!O210),kinematics!P210,0)</f>
        <v>0</v>
      </c>
      <c r="K368" s="16">
        <f ca="1">IF(ISNUMBER(kinematics!O210),kinematics!S210,0)</f>
        <v>0</v>
      </c>
      <c r="M368" s="16">
        <f ca="1">IF(ISNUMBER(kinematics!O210),kinematics!N210,MAX($D$6:$D$186))</f>
        <v>180</v>
      </c>
      <c r="N368" s="16">
        <f ca="1">IF(ISNUMBER(kinematics!O210),kinematics!P210,0)</f>
        <v>0</v>
      </c>
      <c r="O368" s="16">
        <f ca="1">IF(ISNUMBER(kinematics!O210),kinematics!R210,0)</f>
        <v>0</v>
      </c>
      <c r="P368" s="16">
        <f ca="1">IF(ISNUMBER(kinematics!O210),kinematics!S210,0)</f>
        <v>0</v>
      </c>
      <c r="R368" s="9">
        <f t="shared" ca="1" si="26"/>
        <v>0</v>
      </c>
      <c r="S368" s="9">
        <f ca="1">P368</f>
        <v>0</v>
      </c>
    </row>
  </sheetData>
  <sheetProtection algorithmName="SHA-512" hashValue="dH20MeCzR6g087fLU6WeCY6sbf6ZKONh8+mPb1y/cWe+XNhkUT1MM+ciKTnYEr2paQZmp+gEdEKQRmRLkY9nZw==" saltValue="8mD+0E7V/7ghnzkKzcE8LQ==" spinCount="100000" sheet="1" objects="1" scenarios="1"/>
  <mergeCells count="2">
    <mergeCell ref="A3:E3"/>
    <mergeCell ref="G3:K3"/>
  </mergeCells>
  <phoneticPr fontId="0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5"/>
  <dimension ref="A1:M3444"/>
  <sheetViews>
    <sheetView topLeftCell="A1097" zoomScale="75" workbookViewId="0"/>
  </sheetViews>
  <sheetFormatPr defaultRowHeight="12.5" x14ac:dyDescent="0.25"/>
  <sheetData>
    <row r="1" spans="1:13" x14ac:dyDescent="0.25">
      <c r="A1" t="s">
        <v>121</v>
      </c>
      <c r="E1" s="1" t="s">
        <v>120</v>
      </c>
      <c r="H1" s="3" t="s">
        <v>117</v>
      </c>
      <c r="I1" s="1"/>
      <c r="J1" s="1"/>
      <c r="K1" s="1"/>
    </row>
    <row r="2" spans="1:13" x14ac:dyDescent="0.25">
      <c r="A2">
        <v>931.50160000000005</v>
      </c>
      <c r="D2" t="s">
        <v>97</v>
      </c>
      <c r="E2">
        <f ca="1">F2+H2/$A$2</f>
        <v>94.919356498153093</v>
      </c>
      <c r="F2">
        <f>kinematics!D5</f>
        <v>95</v>
      </c>
      <c r="G2" t="str">
        <f>INDEX(Symbol_values,MATCH(kinematics!I5,Z_values,0))</f>
        <v>Sr</v>
      </c>
      <c r="H2">
        <f ca="1">VLOOKUP(kinematics!C5,INDIRECT(ADDRESS(MATCH(kinematics!D5,A_values,0),4,1)):INDIRECT(ADDRESS(MATCH(kinematics!D5+1,A_values,0)-1,7,1)),4,FALSE)/1000</f>
        <v>-75.119551000000001</v>
      </c>
      <c r="J2" s="178" t="s">
        <v>433</v>
      </c>
      <c r="K2" s="178"/>
      <c r="L2" s="178"/>
      <c r="M2" s="178"/>
    </row>
    <row r="3" spans="1:13" x14ac:dyDescent="0.25">
      <c r="D3" t="s">
        <v>98</v>
      </c>
      <c r="E3">
        <f ca="1">F3+H3/$A$2</f>
        <v>2.0141016631211368</v>
      </c>
      <c r="F3">
        <f>kinematics!D6</f>
        <v>2</v>
      </c>
      <c r="G3" t="str">
        <f>INDEX(Symbol_values,MATCH(kinematics!I6,Z_values,0))</f>
        <v>H</v>
      </c>
      <c r="H3">
        <f ca="1">VLOOKUP(kinematics!C6,INDIRECT(ADDRESS(MATCH(kinematics!D6,A_values,0),4,1)):INDIRECT(ADDRESS(MATCH(kinematics!D6+1,A_values,0)-1,7,1)),4,FALSE)/1000</f>
        <v>13.135721760000001</v>
      </c>
      <c r="K3" s="177" t="s">
        <v>434</v>
      </c>
    </row>
    <row r="4" spans="1:13" x14ac:dyDescent="0.25">
      <c r="D4" t="s">
        <v>99</v>
      </c>
      <c r="E4">
        <f ca="1">F4+H4/$A$2</f>
        <v>1.0078249684273222</v>
      </c>
      <c r="F4">
        <f>kinematics!D8</f>
        <v>1</v>
      </c>
      <c r="G4" t="str">
        <f>INDEX(Symbol_values,MATCH(kinematics!I8,Z_values,0))</f>
        <v>H</v>
      </c>
      <c r="H4">
        <f ca="1">VLOOKUP(kinematics!C8,INDIRECT(ADDRESS(MATCH(kinematics!D8,A_values,0),4,1)):INDIRECT(ADDRESS(MATCH(kinematics!D8+1,A_values,0)-1,7,1)),4,FALSE)/1000</f>
        <v>7.2889706100000007</v>
      </c>
      <c r="J4" s="195" t="s">
        <v>563</v>
      </c>
      <c r="K4" s="178"/>
      <c r="L4" s="178"/>
      <c r="M4" s="178"/>
    </row>
    <row r="5" spans="1:13" x14ac:dyDescent="0.25">
      <c r="D5" t="s">
        <v>100</v>
      </c>
      <c r="E5">
        <f ca="1">F5+H5/$A$2</f>
        <v>95.921713331463948</v>
      </c>
      <c r="F5">
        <f>kinematics!D10</f>
        <v>96</v>
      </c>
      <c r="G5" t="str">
        <f>INDEX(Symbol_values,MATCH(kinematics!I10,Z_values,0))</f>
        <v>Sr</v>
      </c>
      <c r="H5">
        <f ca="1">VLOOKUP(kinematics!C10,INDIRECT(ADDRESS(MATCH(kinematics!D10,A_values,0),4,1)):INDIRECT(ADDRESS(MATCH(kinematics!D10+1,A_values,0)-1,7,1)),4,FALSE)/1000</f>
        <v>-72.924157000000008</v>
      </c>
    </row>
    <row r="6" spans="1:13" x14ac:dyDescent="0.25">
      <c r="J6" s="198" t="s">
        <v>1521</v>
      </c>
      <c r="K6" s="199"/>
      <c r="L6" s="199"/>
      <c r="M6" s="197" t="s">
        <v>1522</v>
      </c>
    </row>
    <row r="7" spans="1:13" x14ac:dyDescent="0.25">
      <c r="A7" s="1" t="s">
        <v>5</v>
      </c>
      <c r="B7" s="1" t="s">
        <v>269</v>
      </c>
      <c r="C7" s="1" t="s">
        <v>183</v>
      </c>
      <c r="D7" s="1"/>
      <c r="E7" s="3" t="s">
        <v>271</v>
      </c>
      <c r="F7" s="3" t="s">
        <v>270</v>
      </c>
      <c r="G7" s="3" t="s">
        <v>272</v>
      </c>
      <c r="J7" s="200" t="s">
        <v>1523</v>
      </c>
      <c r="K7" s="199"/>
      <c r="L7" s="199"/>
      <c r="M7" s="196" t="s">
        <v>1524</v>
      </c>
    </row>
    <row r="8" spans="1:13" x14ac:dyDescent="0.25">
      <c r="A8">
        <v>1</v>
      </c>
      <c r="B8">
        <v>0</v>
      </c>
      <c r="C8">
        <v>1</v>
      </c>
      <c r="D8" s="196" t="s">
        <v>92</v>
      </c>
      <c r="E8">
        <v>8071.3171300000004</v>
      </c>
      <c r="F8">
        <v>4.6000000000000001E-4</v>
      </c>
      <c r="G8">
        <f>IF(ISNUMBER(E8),E8,VALUE(SUBSTITUTE(E8,"#",".01")))</f>
        <v>8071.3171300000004</v>
      </c>
    </row>
    <row r="9" spans="1:13" x14ac:dyDescent="0.25">
      <c r="A9">
        <v>0</v>
      </c>
      <c r="B9">
        <v>1</v>
      </c>
      <c r="C9">
        <v>1</v>
      </c>
      <c r="D9" t="s">
        <v>93</v>
      </c>
      <c r="E9">
        <v>7288.9706100000003</v>
      </c>
      <c r="F9">
        <v>9.0000000000000006E-5</v>
      </c>
      <c r="G9">
        <f t="shared" ref="G9:G72" si="0">IF(ISNUMBER(E9),E9,VALUE(SUBSTITUTE(E9,"#",".01")))</f>
        <v>7288.9706100000003</v>
      </c>
    </row>
    <row r="10" spans="1:13" x14ac:dyDescent="0.25">
      <c r="A10">
        <v>1</v>
      </c>
      <c r="B10">
        <v>1</v>
      </c>
      <c r="C10">
        <v>2</v>
      </c>
      <c r="D10" t="s">
        <v>93</v>
      </c>
      <c r="E10">
        <v>13135.72176</v>
      </c>
      <c r="F10">
        <v>1.1E-4</v>
      </c>
      <c r="G10">
        <f t="shared" si="0"/>
        <v>13135.72176</v>
      </c>
    </row>
    <row r="11" spans="1:13" x14ac:dyDescent="0.25">
      <c r="A11">
        <v>2</v>
      </c>
      <c r="B11">
        <v>1</v>
      </c>
      <c r="C11">
        <v>3</v>
      </c>
      <c r="D11" t="s">
        <v>93</v>
      </c>
      <c r="E11">
        <v>14949.809929999999</v>
      </c>
      <c r="F11">
        <v>2.2000000000000001E-4</v>
      </c>
      <c r="G11">
        <f t="shared" si="0"/>
        <v>14949.809929999999</v>
      </c>
    </row>
    <row r="12" spans="1:13" x14ac:dyDescent="0.25">
      <c r="A12">
        <v>1</v>
      </c>
      <c r="B12">
        <v>2</v>
      </c>
      <c r="C12">
        <v>3</v>
      </c>
      <c r="D12" t="s">
        <v>95</v>
      </c>
      <c r="E12">
        <v>14931.217930000001</v>
      </c>
      <c r="F12">
        <v>2.1000000000000001E-4</v>
      </c>
      <c r="G12">
        <f t="shared" si="0"/>
        <v>14931.217930000001</v>
      </c>
    </row>
    <row r="13" spans="1:13" x14ac:dyDescent="0.25">
      <c r="A13">
        <v>0</v>
      </c>
      <c r="B13">
        <v>3</v>
      </c>
      <c r="C13">
        <v>3</v>
      </c>
      <c r="D13" t="s">
        <v>0</v>
      </c>
      <c r="E13" t="s">
        <v>446</v>
      </c>
      <c r="F13" t="s">
        <v>447</v>
      </c>
      <c r="G13" t="e">
        <f t="shared" si="0"/>
        <v>#VALUE!</v>
      </c>
    </row>
    <row r="14" spans="1:13" x14ac:dyDescent="0.25">
      <c r="A14">
        <v>3</v>
      </c>
      <c r="B14">
        <v>1</v>
      </c>
      <c r="C14">
        <v>4</v>
      </c>
      <c r="D14" t="s">
        <v>93</v>
      </c>
      <c r="E14">
        <v>24621.127</v>
      </c>
      <c r="F14">
        <v>100</v>
      </c>
      <c r="G14">
        <f t="shared" si="0"/>
        <v>24621.127</v>
      </c>
    </row>
    <row r="15" spans="1:13" x14ac:dyDescent="0.25">
      <c r="A15">
        <v>2</v>
      </c>
      <c r="B15">
        <v>2</v>
      </c>
      <c r="C15">
        <v>4</v>
      </c>
      <c r="D15" t="s">
        <v>95</v>
      </c>
      <c r="E15">
        <v>2424.91561</v>
      </c>
      <c r="F15">
        <v>6.0000000000000002E-5</v>
      </c>
      <c r="G15">
        <f t="shared" si="0"/>
        <v>2424.91561</v>
      </c>
    </row>
    <row r="16" spans="1:13" x14ac:dyDescent="0.25">
      <c r="A16">
        <v>1</v>
      </c>
      <c r="B16">
        <v>3</v>
      </c>
      <c r="C16">
        <v>4</v>
      </c>
      <c r="D16" t="s">
        <v>0</v>
      </c>
      <c r="E16">
        <v>25323.188999999998</v>
      </c>
      <c r="F16">
        <v>212.13200000000001</v>
      </c>
      <c r="G16">
        <f t="shared" si="0"/>
        <v>25323.188999999998</v>
      </c>
    </row>
    <row r="17" spans="1:7" x14ac:dyDescent="0.25">
      <c r="A17">
        <v>4</v>
      </c>
      <c r="B17">
        <v>1</v>
      </c>
      <c r="C17">
        <v>5</v>
      </c>
      <c r="D17" t="s">
        <v>93</v>
      </c>
      <c r="E17">
        <v>32892.444000000003</v>
      </c>
      <c r="F17">
        <v>89.442999999999998</v>
      </c>
      <c r="G17">
        <f t="shared" si="0"/>
        <v>32892.444000000003</v>
      </c>
    </row>
    <row r="18" spans="1:7" x14ac:dyDescent="0.25">
      <c r="A18">
        <v>3</v>
      </c>
      <c r="B18">
        <v>2</v>
      </c>
      <c r="C18">
        <v>5</v>
      </c>
      <c r="D18" t="s">
        <v>95</v>
      </c>
      <c r="E18">
        <v>11231.233</v>
      </c>
      <c r="F18">
        <v>20</v>
      </c>
      <c r="G18">
        <f t="shared" si="0"/>
        <v>11231.233</v>
      </c>
    </row>
    <row r="19" spans="1:7" x14ac:dyDescent="0.25">
      <c r="A19">
        <v>2</v>
      </c>
      <c r="B19">
        <v>3</v>
      </c>
      <c r="C19">
        <v>5</v>
      </c>
      <c r="D19" t="s">
        <v>0</v>
      </c>
      <c r="E19">
        <v>11678.886</v>
      </c>
      <c r="F19">
        <v>50</v>
      </c>
      <c r="G19">
        <f t="shared" si="0"/>
        <v>11678.886</v>
      </c>
    </row>
    <row r="20" spans="1:7" x14ac:dyDescent="0.25">
      <c r="A20">
        <v>1</v>
      </c>
      <c r="B20">
        <v>4</v>
      </c>
      <c r="C20">
        <v>5</v>
      </c>
      <c r="D20" t="s">
        <v>1</v>
      </c>
      <c r="E20" t="s">
        <v>564</v>
      </c>
      <c r="F20" t="s">
        <v>492</v>
      </c>
      <c r="G20" t="e">
        <f t="shared" si="0"/>
        <v>#VALUE!</v>
      </c>
    </row>
    <row r="21" spans="1:7" x14ac:dyDescent="0.25">
      <c r="A21">
        <v>5</v>
      </c>
      <c r="B21">
        <v>1</v>
      </c>
      <c r="C21">
        <v>6</v>
      </c>
      <c r="D21" t="s">
        <v>93</v>
      </c>
      <c r="E21">
        <v>41875.720999999998</v>
      </c>
      <c r="F21">
        <v>254.12700000000001</v>
      </c>
      <c r="G21">
        <f t="shared" si="0"/>
        <v>41875.720999999998</v>
      </c>
    </row>
    <row r="22" spans="1:7" x14ac:dyDescent="0.25">
      <c r="A22">
        <v>4</v>
      </c>
      <c r="B22">
        <v>2</v>
      </c>
      <c r="C22">
        <v>6</v>
      </c>
      <c r="D22" t="s">
        <v>95</v>
      </c>
      <c r="E22">
        <v>17592.095000000001</v>
      </c>
      <c r="F22">
        <v>5.2999999999999999E-2</v>
      </c>
      <c r="G22">
        <f t="shared" si="0"/>
        <v>17592.095000000001</v>
      </c>
    </row>
    <row r="23" spans="1:7" x14ac:dyDescent="0.25">
      <c r="A23">
        <v>3</v>
      </c>
      <c r="B23">
        <v>3</v>
      </c>
      <c r="C23">
        <v>6</v>
      </c>
      <c r="D23" t="s">
        <v>0</v>
      </c>
      <c r="E23">
        <v>14086.87895</v>
      </c>
      <c r="F23">
        <v>1.4400000000000001E-3</v>
      </c>
      <c r="G23">
        <f t="shared" si="0"/>
        <v>14086.87895</v>
      </c>
    </row>
    <row r="24" spans="1:7" x14ac:dyDescent="0.25">
      <c r="A24">
        <v>2</v>
      </c>
      <c r="B24">
        <v>4</v>
      </c>
      <c r="C24">
        <v>6</v>
      </c>
      <c r="D24" t="s">
        <v>1</v>
      </c>
      <c r="E24">
        <v>18375.032999999999</v>
      </c>
      <c r="F24">
        <v>5.4480000000000004</v>
      </c>
      <c r="G24">
        <f t="shared" si="0"/>
        <v>18375.032999999999</v>
      </c>
    </row>
    <row r="25" spans="1:7" x14ac:dyDescent="0.25">
      <c r="A25">
        <v>1</v>
      </c>
      <c r="B25">
        <v>5</v>
      </c>
      <c r="C25">
        <v>6</v>
      </c>
      <c r="D25" t="s">
        <v>3</v>
      </c>
      <c r="E25" t="s">
        <v>565</v>
      </c>
      <c r="F25" t="s">
        <v>492</v>
      </c>
      <c r="G25" t="e">
        <f t="shared" si="0"/>
        <v>#VALUE!</v>
      </c>
    </row>
    <row r="26" spans="1:7" x14ac:dyDescent="0.25">
      <c r="A26">
        <v>6</v>
      </c>
      <c r="B26">
        <v>1</v>
      </c>
      <c r="C26">
        <v>7</v>
      </c>
      <c r="D26" t="s">
        <v>93</v>
      </c>
      <c r="E26" t="s">
        <v>448</v>
      </c>
      <c r="F26" t="s">
        <v>566</v>
      </c>
      <c r="G26" t="e">
        <f t="shared" si="0"/>
        <v>#VALUE!</v>
      </c>
    </row>
    <row r="27" spans="1:7" x14ac:dyDescent="0.25">
      <c r="A27">
        <v>5</v>
      </c>
      <c r="B27">
        <v>2</v>
      </c>
      <c r="C27">
        <v>7</v>
      </c>
      <c r="D27" t="s">
        <v>95</v>
      </c>
      <c r="E27">
        <v>26073.126</v>
      </c>
      <c r="F27">
        <v>7.5590000000000002</v>
      </c>
      <c r="G27">
        <f t="shared" si="0"/>
        <v>26073.126</v>
      </c>
    </row>
    <row r="28" spans="1:7" x14ac:dyDescent="0.25">
      <c r="A28">
        <v>4</v>
      </c>
      <c r="B28">
        <v>3</v>
      </c>
      <c r="C28">
        <v>7</v>
      </c>
      <c r="D28" t="s">
        <v>0</v>
      </c>
      <c r="E28">
        <v>14907.10529</v>
      </c>
      <c r="F28">
        <v>4.2300000000000003E-3</v>
      </c>
      <c r="G28">
        <f t="shared" si="0"/>
        <v>14907.10529</v>
      </c>
    </row>
    <row r="29" spans="1:7" x14ac:dyDescent="0.25">
      <c r="A29">
        <v>3</v>
      </c>
      <c r="B29">
        <v>4</v>
      </c>
      <c r="C29">
        <v>7</v>
      </c>
      <c r="D29" t="s">
        <v>1</v>
      </c>
      <c r="E29">
        <v>15768.999</v>
      </c>
      <c r="F29">
        <v>7.0999999999999994E-2</v>
      </c>
      <c r="G29">
        <f t="shared" si="0"/>
        <v>15768.999</v>
      </c>
    </row>
    <row r="30" spans="1:7" x14ac:dyDescent="0.25">
      <c r="A30">
        <v>2</v>
      </c>
      <c r="B30">
        <v>5</v>
      </c>
      <c r="C30">
        <v>7</v>
      </c>
      <c r="D30" t="s">
        <v>3</v>
      </c>
      <c r="E30">
        <v>27676.55</v>
      </c>
      <c r="F30">
        <v>25.15</v>
      </c>
      <c r="G30">
        <f t="shared" si="0"/>
        <v>27676.55</v>
      </c>
    </row>
    <row r="31" spans="1:7" x14ac:dyDescent="0.25">
      <c r="A31">
        <v>6</v>
      </c>
      <c r="B31">
        <v>2</v>
      </c>
      <c r="C31">
        <v>8</v>
      </c>
      <c r="D31" t="s">
        <v>95</v>
      </c>
      <c r="E31">
        <v>31609.681</v>
      </c>
      <c r="F31">
        <v>8.8999999999999996E-2</v>
      </c>
      <c r="G31">
        <f t="shared" si="0"/>
        <v>31609.681</v>
      </c>
    </row>
    <row r="32" spans="1:7" x14ac:dyDescent="0.25">
      <c r="A32">
        <v>5</v>
      </c>
      <c r="B32">
        <v>3</v>
      </c>
      <c r="C32">
        <v>8</v>
      </c>
      <c r="D32" t="s">
        <v>0</v>
      </c>
      <c r="E32">
        <v>20945.804</v>
      </c>
      <c r="F32">
        <v>4.7E-2</v>
      </c>
      <c r="G32">
        <f t="shared" si="0"/>
        <v>20945.804</v>
      </c>
    </row>
    <row r="33" spans="1:7" x14ac:dyDescent="0.25">
      <c r="A33">
        <v>4</v>
      </c>
      <c r="B33">
        <v>4</v>
      </c>
      <c r="C33">
        <v>8</v>
      </c>
      <c r="D33" t="s">
        <v>1</v>
      </c>
      <c r="E33">
        <v>4941.6710000000003</v>
      </c>
      <c r="F33">
        <v>3.5000000000000003E-2</v>
      </c>
      <c r="G33">
        <f t="shared" si="0"/>
        <v>4941.6710000000003</v>
      </c>
    </row>
    <row r="34" spans="1:7" x14ac:dyDescent="0.25">
      <c r="A34">
        <v>3</v>
      </c>
      <c r="B34">
        <v>5</v>
      </c>
      <c r="C34">
        <v>8</v>
      </c>
      <c r="D34" t="s">
        <v>3</v>
      </c>
      <c r="E34">
        <v>22921.566999999999</v>
      </c>
      <c r="F34">
        <v>1</v>
      </c>
      <c r="G34">
        <f t="shared" si="0"/>
        <v>22921.566999999999</v>
      </c>
    </row>
    <row r="35" spans="1:7" x14ac:dyDescent="0.25">
      <c r="A35">
        <v>2</v>
      </c>
      <c r="B35">
        <v>6</v>
      </c>
      <c r="C35">
        <v>8</v>
      </c>
      <c r="D35" t="s">
        <v>4</v>
      </c>
      <c r="E35">
        <v>35064.267999999996</v>
      </c>
      <c r="F35">
        <v>18.242999999999999</v>
      </c>
      <c r="G35">
        <f t="shared" si="0"/>
        <v>35064.267999999996</v>
      </c>
    </row>
    <row r="36" spans="1:7" x14ac:dyDescent="0.25">
      <c r="A36">
        <v>7</v>
      </c>
      <c r="B36">
        <v>2</v>
      </c>
      <c r="C36">
        <v>9</v>
      </c>
      <c r="D36" t="s">
        <v>95</v>
      </c>
      <c r="E36">
        <v>40935.826000000001</v>
      </c>
      <c r="F36">
        <v>46.816000000000003</v>
      </c>
      <c r="G36">
        <f t="shared" si="0"/>
        <v>40935.826000000001</v>
      </c>
    </row>
    <row r="37" spans="1:7" x14ac:dyDescent="0.25">
      <c r="A37">
        <v>6</v>
      </c>
      <c r="B37">
        <v>3</v>
      </c>
      <c r="C37">
        <v>9</v>
      </c>
      <c r="D37" t="s">
        <v>0</v>
      </c>
      <c r="E37">
        <v>24954.901999999998</v>
      </c>
      <c r="F37">
        <v>0.186</v>
      </c>
      <c r="G37">
        <f t="shared" si="0"/>
        <v>24954.901999999998</v>
      </c>
    </row>
    <row r="38" spans="1:7" x14ac:dyDescent="0.25">
      <c r="A38">
        <v>5</v>
      </c>
      <c r="B38">
        <v>4</v>
      </c>
      <c r="C38">
        <v>9</v>
      </c>
      <c r="D38" t="s">
        <v>1</v>
      </c>
      <c r="E38">
        <v>11348.453</v>
      </c>
      <c r="F38">
        <v>7.6999999999999999E-2</v>
      </c>
      <c r="G38">
        <f t="shared" si="0"/>
        <v>11348.453</v>
      </c>
    </row>
    <row r="39" spans="1:7" x14ac:dyDescent="0.25">
      <c r="A39">
        <v>4</v>
      </c>
      <c r="B39">
        <v>5</v>
      </c>
      <c r="C39">
        <v>9</v>
      </c>
      <c r="D39" t="s">
        <v>3</v>
      </c>
      <c r="E39">
        <v>12416.487999999999</v>
      </c>
      <c r="F39">
        <v>0.90300000000000002</v>
      </c>
      <c r="G39">
        <f t="shared" si="0"/>
        <v>12416.487999999999</v>
      </c>
    </row>
    <row r="40" spans="1:7" x14ac:dyDescent="0.25">
      <c r="A40">
        <v>3</v>
      </c>
      <c r="B40">
        <v>6</v>
      </c>
      <c r="C40">
        <v>9</v>
      </c>
      <c r="D40" t="s">
        <v>4</v>
      </c>
      <c r="E40">
        <v>28910.972000000002</v>
      </c>
      <c r="F40">
        <v>2.137</v>
      </c>
      <c r="G40">
        <f t="shared" si="0"/>
        <v>28910.972000000002</v>
      </c>
    </row>
    <row r="41" spans="1:7" x14ac:dyDescent="0.25">
      <c r="A41">
        <v>8</v>
      </c>
      <c r="B41">
        <v>2</v>
      </c>
      <c r="C41">
        <v>10</v>
      </c>
      <c r="D41" t="s">
        <v>95</v>
      </c>
      <c r="E41">
        <v>49197.142999999996</v>
      </c>
      <c r="F41">
        <v>92.847999999999999</v>
      </c>
      <c r="G41">
        <f t="shared" si="0"/>
        <v>49197.142999999996</v>
      </c>
    </row>
    <row r="42" spans="1:7" x14ac:dyDescent="0.25">
      <c r="A42">
        <v>7</v>
      </c>
      <c r="B42">
        <v>3</v>
      </c>
      <c r="C42">
        <v>10</v>
      </c>
      <c r="D42" t="s">
        <v>0</v>
      </c>
      <c r="E42">
        <v>33052.624000000003</v>
      </c>
      <c r="F42">
        <v>12.721</v>
      </c>
      <c r="G42">
        <f t="shared" si="0"/>
        <v>33052.624000000003</v>
      </c>
    </row>
    <row r="43" spans="1:7" x14ac:dyDescent="0.25">
      <c r="A43">
        <v>6</v>
      </c>
      <c r="B43">
        <v>4</v>
      </c>
      <c r="C43">
        <v>10</v>
      </c>
      <c r="D43" t="s">
        <v>1</v>
      </c>
      <c r="E43">
        <v>12607.487999999999</v>
      </c>
      <c r="F43">
        <v>8.1000000000000003E-2</v>
      </c>
      <c r="G43">
        <f t="shared" si="0"/>
        <v>12607.487999999999</v>
      </c>
    </row>
    <row r="44" spans="1:7" x14ac:dyDescent="0.25">
      <c r="A44">
        <v>5</v>
      </c>
      <c r="B44">
        <v>5</v>
      </c>
      <c r="C44">
        <v>10</v>
      </c>
      <c r="D44" t="s">
        <v>3</v>
      </c>
      <c r="E44">
        <v>12050.609</v>
      </c>
      <c r="F44">
        <v>1.4999999999999999E-2</v>
      </c>
      <c r="G44">
        <f t="shared" si="0"/>
        <v>12050.609</v>
      </c>
    </row>
    <row r="45" spans="1:7" x14ac:dyDescent="0.25">
      <c r="A45">
        <v>4</v>
      </c>
      <c r="B45">
        <v>6</v>
      </c>
      <c r="C45">
        <v>10</v>
      </c>
      <c r="D45" t="s">
        <v>4</v>
      </c>
      <c r="E45">
        <v>15698.672</v>
      </c>
      <c r="F45">
        <v>7.0000000000000007E-2</v>
      </c>
      <c r="G45">
        <f t="shared" si="0"/>
        <v>15698.672</v>
      </c>
    </row>
    <row r="46" spans="1:7" x14ac:dyDescent="0.25">
      <c r="A46">
        <v>3</v>
      </c>
      <c r="B46">
        <v>7</v>
      </c>
      <c r="C46">
        <v>10</v>
      </c>
      <c r="D46" t="s">
        <v>5</v>
      </c>
      <c r="E46">
        <v>38800.025999999998</v>
      </c>
      <c r="F46">
        <v>400</v>
      </c>
      <c r="G46">
        <f t="shared" si="0"/>
        <v>38800.025999999998</v>
      </c>
    </row>
    <row r="47" spans="1:7" x14ac:dyDescent="0.25">
      <c r="A47">
        <v>8</v>
      </c>
      <c r="B47">
        <v>3</v>
      </c>
      <c r="C47">
        <v>11</v>
      </c>
      <c r="D47" t="s">
        <v>0</v>
      </c>
      <c r="E47">
        <v>40728.254000000001</v>
      </c>
      <c r="F47">
        <v>0.61499999999999999</v>
      </c>
      <c r="G47">
        <f t="shared" si="0"/>
        <v>40728.254000000001</v>
      </c>
    </row>
    <row r="48" spans="1:7" x14ac:dyDescent="0.25">
      <c r="A48">
        <v>7</v>
      </c>
      <c r="B48">
        <v>4</v>
      </c>
      <c r="C48">
        <v>11</v>
      </c>
      <c r="D48" t="s">
        <v>1</v>
      </c>
      <c r="E48">
        <v>20177.167000000001</v>
      </c>
      <c r="F48">
        <v>0.23799999999999999</v>
      </c>
      <c r="G48">
        <f t="shared" si="0"/>
        <v>20177.167000000001</v>
      </c>
    </row>
    <row r="49" spans="1:7" x14ac:dyDescent="0.25">
      <c r="A49">
        <v>6</v>
      </c>
      <c r="B49">
        <v>5</v>
      </c>
      <c r="C49">
        <v>11</v>
      </c>
      <c r="D49" t="s">
        <v>3</v>
      </c>
      <c r="E49">
        <v>8667.7070000000003</v>
      </c>
      <c r="F49">
        <v>1.2E-2</v>
      </c>
      <c r="G49">
        <f t="shared" si="0"/>
        <v>8667.7070000000003</v>
      </c>
    </row>
    <row r="50" spans="1:7" x14ac:dyDescent="0.25">
      <c r="A50">
        <v>5</v>
      </c>
      <c r="B50">
        <v>6</v>
      </c>
      <c r="C50">
        <v>11</v>
      </c>
      <c r="D50" t="s">
        <v>4</v>
      </c>
      <c r="E50">
        <v>10649.396000000001</v>
      </c>
      <c r="F50">
        <v>0.06</v>
      </c>
      <c r="G50">
        <f t="shared" si="0"/>
        <v>10649.396000000001</v>
      </c>
    </row>
    <row r="51" spans="1:7" x14ac:dyDescent="0.25">
      <c r="A51">
        <v>4</v>
      </c>
      <c r="B51">
        <v>7</v>
      </c>
      <c r="C51">
        <v>11</v>
      </c>
      <c r="D51" t="s">
        <v>5</v>
      </c>
      <c r="E51">
        <v>24303.559000000001</v>
      </c>
      <c r="F51">
        <v>46.154000000000003</v>
      </c>
      <c r="G51">
        <f t="shared" si="0"/>
        <v>24303.559000000001</v>
      </c>
    </row>
    <row r="52" spans="1:7" x14ac:dyDescent="0.25">
      <c r="A52">
        <v>9</v>
      </c>
      <c r="B52">
        <v>3</v>
      </c>
      <c r="C52">
        <v>12</v>
      </c>
      <c r="D52" t="s">
        <v>0</v>
      </c>
      <c r="E52">
        <v>49009.571000000004</v>
      </c>
      <c r="F52">
        <v>30.006</v>
      </c>
      <c r="G52">
        <f t="shared" si="0"/>
        <v>49009.571000000004</v>
      </c>
    </row>
    <row r="53" spans="1:7" x14ac:dyDescent="0.25">
      <c r="A53">
        <v>8</v>
      </c>
      <c r="B53">
        <v>4</v>
      </c>
      <c r="C53">
        <v>12</v>
      </c>
      <c r="D53" t="s">
        <v>1</v>
      </c>
      <c r="E53">
        <v>25077.759999999998</v>
      </c>
      <c r="F53">
        <v>1.909</v>
      </c>
      <c r="G53">
        <f t="shared" si="0"/>
        <v>25077.759999999998</v>
      </c>
    </row>
    <row r="54" spans="1:7" x14ac:dyDescent="0.25">
      <c r="A54">
        <v>7</v>
      </c>
      <c r="B54">
        <v>5</v>
      </c>
      <c r="C54">
        <v>12</v>
      </c>
      <c r="D54" t="s">
        <v>3</v>
      </c>
      <c r="E54">
        <v>13369.397000000001</v>
      </c>
      <c r="F54">
        <v>1.321</v>
      </c>
      <c r="G54">
        <f t="shared" si="0"/>
        <v>13369.397000000001</v>
      </c>
    </row>
    <row r="55" spans="1:7" x14ac:dyDescent="0.25">
      <c r="A55">
        <v>6</v>
      </c>
      <c r="B55">
        <v>6</v>
      </c>
      <c r="C55">
        <v>12</v>
      </c>
      <c r="D55" t="s">
        <v>4</v>
      </c>
      <c r="E55">
        <v>0</v>
      </c>
      <c r="F55">
        <v>0</v>
      </c>
      <c r="G55">
        <f t="shared" si="0"/>
        <v>0</v>
      </c>
    </row>
    <row r="56" spans="1:7" x14ac:dyDescent="0.25">
      <c r="A56">
        <v>5</v>
      </c>
      <c r="B56">
        <v>7</v>
      </c>
      <c r="C56">
        <v>12</v>
      </c>
      <c r="D56" t="s">
        <v>5</v>
      </c>
      <c r="E56">
        <v>17338.067999999999</v>
      </c>
      <c r="F56">
        <v>1</v>
      </c>
      <c r="G56">
        <f t="shared" si="0"/>
        <v>17338.067999999999</v>
      </c>
    </row>
    <row r="57" spans="1:7" x14ac:dyDescent="0.25">
      <c r="A57">
        <v>4</v>
      </c>
      <c r="B57">
        <v>8</v>
      </c>
      <c r="C57">
        <v>12</v>
      </c>
      <c r="D57" t="s">
        <v>6</v>
      </c>
      <c r="E57">
        <v>31914.613000000001</v>
      </c>
      <c r="F57">
        <v>24</v>
      </c>
      <c r="G57">
        <f t="shared" si="0"/>
        <v>31914.613000000001</v>
      </c>
    </row>
    <row r="58" spans="1:7" x14ac:dyDescent="0.25">
      <c r="A58">
        <v>10</v>
      </c>
      <c r="B58">
        <v>3</v>
      </c>
      <c r="C58">
        <v>13</v>
      </c>
      <c r="D58" t="s">
        <v>0</v>
      </c>
      <c r="E58">
        <v>56980.887999999999</v>
      </c>
      <c r="F58">
        <v>70.003</v>
      </c>
      <c r="G58">
        <f t="shared" si="0"/>
        <v>56980.887999999999</v>
      </c>
    </row>
    <row r="59" spans="1:7" x14ac:dyDescent="0.25">
      <c r="A59">
        <v>9</v>
      </c>
      <c r="B59">
        <v>4</v>
      </c>
      <c r="C59">
        <v>13</v>
      </c>
      <c r="D59" t="s">
        <v>1</v>
      </c>
      <c r="E59">
        <v>33659.076999999997</v>
      </c>
      <c r="F59">
        <v>10.18</v>
      </c>
      <c r="G59">
        <f t="shared" si="0"/>
        <v>33659.076999999997</v>
      </c>
    </row>
    <row r="60" spans="1:7" x14ac:dyDescent="0.25">
      <c r="A60">
        <v>8</v>
      </c>
      <c r="B60">
        <v>5</v>
      </c>
      <c r="C60">
        <v>13</v>
      </c>
      <c r="D60" t="s">
        <v>3</v>
      </c>
      <c r="E60">
        <v>16561.947</v>
      </c>
      <c r="F60">
        <v>1</v>
      </c>
      <c r="G60">
        <f t="shared" si="0"/>
        <v>16561.947</v>
      </c>
    </row>
    <row r="61" spans="1:7" x14ac:dyDescent="0.25">
      <c r="A61">
        <v>7</v>
      </c>
      <c r="B61">
        <v>6</v>
      </c>
      <c r="C61">
        <v>13</v>
      </c>
      <c r="D61" t="s">
        <v>4</v>
      </c>
      <c r="E61">
        <v>3125.0088799999999</v>
      </c>
      <c r="F61">
        <v>2.1000000000000001E-4</v>
      </c>
      <c r="G61">
        <f t="shared" si="0"/>
        <v>3125.0088799999999</v>
      </c>
    </row>
    <row r="62" spans="1:7" x14ac:dyDescent="0.25">
      <c r="A62">
        <v>6</v>
      </c>
      <c r="B62">
        <v>7</v>
      </c>
      <c r="C62">
        <v>13</v>
      </c>
      <c r="D62" t="s">
        <v>5</v>
      </c>
      <c r="E62">
        <v>5345.4809999999998</v>
      </c>
      <c r="F62">
        <v>0.27</v>
      </c>
      <c r="G62">
        <f t="shared" si="0"/>
        <v>5345.4809999999998</v>
      </c>
    </row>
    <row r="63" spans="1:7" x14ac:dyDescent="0.25">
      <c r="A63">
        <v>5</v>
      </c>
      <c r="B63">
        <v>8</v>
      </c>
      <c r="C63">
        <v>13</v>
      </c>
      <c r="D63" t="s">
        <v>6</v>
      </c>
      <c r="E63">
        <v>23115.432000000001</v>
      </c>
      <c r="F63">
        <v>9.5259999999999998</v>
      </c>
      <c r="G63">
        <f t="shared" si="0"/>
        <v>23115.432000000001</v>
      </c>
    </row>
    <row r="64" spans="1:7" x14ac:dyDescent="0.25">
      <c r="A64">
        <v>10</v>
      </c>
      <c r="B64">
        <v>4</v>
      </c>
      <c r="C64">
        <v>14</v>
      </c>
      <c r="D64" t="s">
        <v>1</v>
      </c>
      <c r="E64">
        <v>39954.498</v>
      </c>
      <c r="F64">
        <v>132.245</v>
      </c>
      <c r="G64">
        <f t="shared" si="0"/>
        <v>39954.498</v>
      </c>
    </row>
    <row r="65" spans="1:7" x14ac:dyDescent="0.25">
      <c r="A65">
        <v>9</v>
      </c>
      <c r="B65">
        <v>5</v>
      </c>
      <c r="C65">
        <v>14</v>
      </c>
      <c r="D65" t="s">
        <v>3</v>
      </c>
      <c r="E65">
        <v>23663.685000000001</v>
      </c>
      <c r="F65">
        <v>21.213000000000001</v>
      </c>
      <c r="G65">
        <f t="shared" si="0"/>
        <v>23663.685000000001</v>
      </c>
    </row>
    <row r="66" spans="1:7" x14ac:dyDescent="0.25">
      <c r="A66">
        <v>8</v>
      </c>
      <c r="B66">
        <v>6</v>
      </c>
      <c r="C66">
        <v>14</v>
      </c>
      <c r="D66" t="s">
        <v>4</v>
      </c>
      <c r="E66">
        <v>3019.8927800000001</v>
      </c>
      <c r="F66">
        <v>3.7599999999999999E-3</v>
      </c>
      <c r="G66">
        <f t="shared" si="0"/>
        <v>3019.8927800000001</v>
      </c>
    </row>
    <row r="67" spans="1:7" x14ac:dyDescent="0.25">
      <c r="A67">
        <v>7</v>
      </c>
      <c r="B67">
        <v>7</v>
      </c>
      <c r="C67">
        <v>14</v>
      </c>
      <c r="D67" t="s">
        <v>5</v>
      </c>
      <c r="E67">
        <v>2863.4167200000002</v>
      </c>
      <c r="F67">
        <v>1.9000000000000001E-4</v>
      </c>
      <c r="G67">
        <f t="shared" si="0"/>
        <v>2863.4167200000002</v>
      </c>
    </row>
    <row r="68" spans="1:7" x14ac:dyDescent="0.25">
      <c r="A68">
        <v>6</v>
      </c>
      <c r="B68">
        <v>8</v>
      </c>
      <c r="C68">
        <v>14</v>
      </c>
      <c r="D68" t="s">
        <v>6</v>
      </c>
      <c r="E68">
        <v>8007.7809999999999</v>
      </c>
      <c r="F68">
        <v>2.5000000000000001E-2</v>
      </c>
      <c r="G68">
        <f t="shared" si="0"/>
        <v>8007.7809999999999</v>
      </c>
    </row>
    <row r="69" spans="1:7" x14ac:dyDescent="0.25">
      <c r="A69">
        <v>5</v>
      </c>
      <c r="B69">
        <v>9</v>
      </c>
      <c r="C69">
        <v>14</v>
      </c>
      <c r="D69" t="s">
        <v>7</v>
      </c>
      <c r="E69">
        <v>31964.401999999998</v>
      </c>
      <c r="F69">
        <v>41.119</v>
      </c>
      <c r="G69">
        <f t="shared" si="0"/>
        <v>31964.401999999998</v>
      </c>
    </row>
    <row r="70" spans="1:7" x14ac:dyDescent="0.25">
      <c r="A70">
        <v>11</v>
      </c>
      <c r="B70">
        <v>4</v>
      </c>
      <c r="C70">
        <v>15</v>
      </c>
      <c r="D70" t="s">
        <v>1</v>
      </c>
      <c r="E70">
        <v>49825.815000000002</v>
      </c>
      <c r="F70">
        <v>165.797</v>
      </c>
      <c r="G70">
        <f t="shared" si="0"/>
        <v>49825.815000000002</v>
      </c>
    </row>
    <row r="71" spans="1:7" x14ac:dyDescent="0.25">
      <c r="A71">
        <v>10</v>
      </c>
      <c r="B71">
        <v>5</v>
      </c>
      <c r="C71">
        <v>15</v>
      </c>
      <c r="D71" t="s">
        <v>3</v>
      </c>
      <c r="E71">
        <v>28958.241999999998</v>
      </c>
      <c r="F71">
        <v>21.032</v>
      </c>
      <c r="G71">
        <f t="shared" si="0"/>
        <v>28958.241999999998</v>
      </c>
    </row>
    <row r="72" spans="1:7" x14ac:dyDescent="0.25">
      <c r="A72">
        <v>9</v>
      </c>
      <c r="B72">
        <v>6</v>
      </c>
      <c r="C72">
        <v>15</v>
      </c>
      <c r="D72" t="s">
        <v>4</v>
      </c>
      <c r="E72">
        <v>9873.1440000000002</v>
      </c>
      <c r="F72">
        <v>0.8</v>
      </c>
      <c r="G72">
        <f t="shared" si="0"/>
        <v>9873.1440000000002</v>
      </c>
    </row>
    <row r="73" spans="1:7" x14ac:dyDescent="0.25">
      <c r="A73">
        <v>8</v>
      </c>
      <c r="B73">
        <v>7</v>
      </c>
      <c r="C73">
        <v>15</v>
      </c>
      <c r="D73" t="s">
        <v>5</v>
      </c>
      <c r="E73">
        <v>101.43871</v>
      </c>
      <c r="F73">
        <v>5.9999999999999995E-4</v>
      </c>
      <c r="G73">
        <f t="shared" ref="G73:G136" si="1">IF(ISNUMBER(E73),E73,VALUE(SUBSTITUTE(E73,"#",".01")))</f>
        <v>101.43871</v>
      </c>
    </row>
    <row r="74" spans="1:7" x14ac:dyDescent="0.25">
      <c r="A74">
        <v>7</v>
      </c>
      <c r="B74">
        <v>8</v>
      </c>
      <c r="C74">
        <v>15</v>
      </c>
      <c r="D74" t="s">
        <v>6</v>
      </c>
      <c r="E74">
        <v>2855.605</v>
      </c>
      <c r="F74">
        <v>0.49099999999999999</v>
      </c>
      <c r="G74">
        <f t="shared" si="1"/>
        <v>2855.605</v>
      </c>
    </row>
    <row r="75" spans="1:7" x14ac:dyDescent="0.25">
      <c r="A75">
        <v>6</v>
      </c>
      <c r="B75">
        <v>9</v>
      </c>
      <c r="C75">
        <v>15</v>
      </c>
      <c r="D75" t="s">
        <v>7</v>
      </c>
      <c r="E75">
        <v>16566.751</v>
      </c>
      <c r="F75">
        <v>14</v>
      </c>
      <c r="G75">
        <f t="shared" si="1"/>
        <v>16566.751</v>
      </c>
    </row>
    <row r="76" spans="1:7" x14ac:dyDescent="0.25">
      <c r="A76">
        <v>5</v>
      </c>
      <c r="B76">
        <v>10</v>
      </c>
      <c r="C76">
        <v>15</v>
      </c>
      <c r="D76" t="s">
        <v>8</v>
      </c>
      <c r="E76">
        <v>40215.373</v>
      </c>
      <c r="F76">
        <v>66.683999999999997</v>
      </c>
      <c r="G76">
        <f t="shared" si="1"/>
        <v>40215.373</v>
      </c>
    </row>
    <row r="77" spans="1:7" x14ac:dyDescent="0.25">
      <c r="A77">
        <v>12</v>
      </c>
      <c r="B77">
        <v>4</v>
      </c>
      <c r="C77">
        <v>16</v>
      </c>
      <c r="D77" t="s">
        <v>1</v>
      </c>
      <c r="E77">
        <v>57447.131999999998</v>
      </c>
      <c r="F77">
        <v>165.797</v>
      </c>
      <c r="G77">
        <f t="shared" si="1"/>
        <v>57447.131999999998</v>
      </c>
    </row>
    <row r="78" spans="1:7" x14ac:dyDescent="0.25">
      <c r="A78">
        <v>11</v>
      </c>
      <c r="B78">
        <v>5</v>
      </c>
      <c r="C78">
        <v>16</v>
      </c>
      <c r="D78" t="s">
        <v>3</v>
      </c>
      <c r="E78">
        <v>37112.51</v>
      </c>
      <c r="F78">
        <v>24.568999999999999</v>
      </c>
      <c r="G78">
        <f t="shared" si="1"/>
        <v>37112.51</v>
      </c>
    </row>
    <row r="79" spans="1:7" x14ac:dyDescent="0.25">
      <c r="A79">
        <v>10</v>
      </c>
      <c r="B79">
        <v>6</v>
      </c>
      <c r="C79">
        <v>16</v>
      </c>
      <c r="D79" t="s">
        <v>4</v>
      </c>
      <c r="E79">
        <v>13694.132</v>
      </c>
      <c r="F79">
        <v>3.5779999999999998</v>
      </c>
      <c r="G79">
        <f t="shared" si="1"/>
        <v>13694.132</v>
      </c>
    </row>
    <row r="80" spans="1:7" x14ac:dyDescent="0.25">
      <c r="A80">
        <v>9</v>
      </c>
      <c r="B80">
        <v>7</v>
      </c>
      <c r="C80">
        <v>16</v>
      </c>
      <c r="D80" t="s">
        <v>5</v>
      </c>
      <c r="E80">
        <v>5683.9070000000002</v>
      </c>
      <c r="F80">
        <v>2.3010000000000002</v>
      </c>
      <c r="G80">
        <f t="shared" si="1"/>
        <v>5683.9070000000002</v>
      </c>
    </row>
    <row r="81" spans="1:7" x14ac:dyDescent="0.25">
      <c r="A81">
        <v>8</v>
      </c>
      <c r="B81">
        <v>8</v>
      </c>
      <c r="C81">
        <v>16</v>
      </c>
      <c r="D81" t="s">
        <v>6</v>
      </c>
      <c r="E81">
        <v>-4737.0013499999995</v>
      </c>
      <c r="F81">
        <v>1.6000000000000001E-4</v>
      </c>
      <c r="G81">
        <f t="shared" si="1"/>
        <v>-4737.0013499999995</v>
      </c>
    </row>
    <row r="82" spans="1:7" x14ac:dyDescent="0.25">
      <c r="A82">
        <v>7</v>
      </c>
      <c r="B82">
        <v>9</v>
      </c>
      <c r="C82">
        <v>16</v>
      </c>
      <c r="D82" t="s">
        <v>7</v>
      </c>
      <c r="E82">
        <v>10680.253000000001</v>
      </c>
      <c r="F82">
        <v>8.3209999999999997</v>
      </c>
      <c r="G82">
        <f t="shared" si="1"/>
        <v>10680.253000000001</v>
      </c>
    </row>
    <row r="83" spans="1:7" x14ac:dyDescent="0.25">
      <c r="A83">
        <v>6</v>
      </c>
      <c r="B83">
        <v>10</v>
      </c>
      <c r="C83">
        <v>16</v>
      </c>
      <c r="D83" t="s">
        <v>8</v>
      </c>
      <c r="E83">
        <v>23986.776000000002</v>
      </c>
      <c r="F83">
        <v>20.48</v>
      </c>
      <c r="G83">
        <f t="shared" si="1"/>
        <v>23986.776000000002</v>
      </c>
    </row>
    <row r="84" spans="1:7" x14ac:dyDescent="0.25">
      <c r="A84">
        <v>12</v>
      </c>
      <c r="B84">
        <v>5</v>
      </c>
      <c r="C84">
        <v>17</v>
      </c>
      <c r="D84" t="s">
        <v>3</v>
      </c>
      <c r="E84">
        <v>43716.317000000003</v>
      </c>
      <c r="F84">
        <v>204.10400000000001</v>
      </c>
      <c r="G84">
        <f t="shared" si="1"/>
        <v>43716.317000000003</v>
      </c>
    </row>
    <row r="85" spans="1:7" x14ac:dyDescent="0.25">
      <c r="A85">
        <v>11</v>
      </c>
      <c r="B85">
        <v>6</v>
      </c>
      <c r="C85">
        <v>17</v>
      </c>
      <c r="D85" t="s">
        <v>4</v>
      </c>
      <c r="E85">
        <v>21031.898000000001</v>
      </c>
      <c r="F85">
        <v>17.364999999999998</v>
      </c>
      <c r="G85">
        <f t="shared" si="1"/>
        <v>21031.898000000001</v>
      </c>
    </row>
    <row r="86" spans="1:7" x14ac:dyDescent="0.25">
      <c r="A86">
        <v>10</v>
      </c>
      <c r="B86">
        <v>7</v>
      </c>
      <c r="C86">
        <v>17</v>
      </c>
      <c r="D86" t="s">
        <v>5</v>
      </c>
      <c r="E86">
        <v>7870.0789999999997</v>
      </c>
      <c r="F86">
        <v>15</v>
      </c>
      <c r="G86">
        <f t="shared" si="1"/>
        <v>7870.0789999999997</v>
      </c>
    </row>
    <row r="87" spans="1:7" x14ac:dyDescent="0.25">
      <c r="A87">
        <v>9</v>
      </c>
      <c r="B87">
        <v>8</v>
      </c>
      <c r="C87">
        <v>17</v>
      </c>
      <c r="D87" t="s">
        <v>6</v>
      </c>
      <c r="E87">
        <v>-808.76347999999996</v>
      </c>
      <c r="F87">
        <v>6.6E-4</v>
      </c>
      <c r="G87">
        <f t="shared" si="1"/>
        <v>-808.76347999999996</v>
      </c>
    </row>
    <row r="88" spans="1:7" x14ac:dyDescent="0.25">
      <c r="A88">
        <v>8</v>
      </c>
      <c r="B88">
        <v>9</v>
      </c>
      <c r="C88">
        <v>17</v>
      </c>
      <c r="D88" t="s">
        <v>7</v>
      </c>
      <c r="E88">
        <v>1951.702</v>
      </c>
      <c r="F88">
        <v>0.248</v>
      </c>
      <c r="G88">
        <f t="shared" si="1"/>
        <v>1951.702</v>
      </c>
    </row>
    <row r="89" spans="1:7" x14ac:dyDescent="0.25">
      <c r="A89">
        <v>7</v>
      </c>
      <c r="B89">
        <v>10</v>
      </c>
      <c r="C89">
        <v>17</v>
      </c>
      <c r="D89" t="s">
        <v>8</v>
      </c>
      <c r="E89">
        <v>16500.447</v>
      </c>
      <c r="F89">
        <v>0.35399999999999998</v>
      </c>
      <c r="G89">
        <f t="shared" si="1"/>
        <v>16500.447</v>
      </c>
    </row>
    <row r="90" spans="1:7" x14ac:dyDescent="0.25">
      <c r="A90">
        <v>6</v>
      </c>
      <c r="B90">
        <v>11</v>
      </c>
      <c r="C90">
        <v>17</v>
      </c>
      <c r="D90" t="s">
        <v>9</v>
      </c>
      <c r="E90">
        <v>35173.214</v>
      </c>
      <c r="F90">
        <v>1001.356</v>
      </c>
      <c r="G90">
        <f t="shared" si="1"/>
        <v>35173.214</v>
      </c>
    </row>
    <row r="91" spans="1:7" x14ac:dyDescent="0.25">
      <c r="A91">
        <v>13</v>
      </c>
      <c r="B91">
        <v>5</v>
      </c>
      <c r="C91">
        <v>18</v>
      </c>
      <c r="D91" t="s">
        <v>3</v>
      </c>
      <c r="E91">
        <v>51792.633999999998</v>
      </c>
      <c r="F91">
        <v>204.16499999999999</v>
      </c>
      <c r="G91">
        <f t="shared" si="1"/>
        <v>51792.633999999998</v>
      </c>
    </row>
    <row r="92" spans="1:7" x14ac:dyDescent="0.25">
      <c r="A92">
        <v>12</v>
      </c>
      <c r="B92">
        <v>6</v>
      </c>
      <c r="C92">
        <v>18</v>
      </c>
      <c r="D92" t="s">
        <v>4</v>
      </c>
      <c r="E92">
        <v>24919.263999999999</v>
      </c>
      <c r="F92">
        <v>30</v>
      </c>
      <c r="G92">
        <f t="shared" si="1"/>
        <v>24919.263999999999</v>
      </c>
    </row>
    <row r="93" spans="1:7" x14ac:dyDescent="0.25">
      <c r="A93">
        <v>11</v>
      </c>
      <c r="B93">
        <v>7</v>
      </c>
      <c r="C93">
        <v>18</v>
      </c>
      <c r="D93" t="s">
        <v>5</v>
      </c>
      <c r="E93">
        <v>13113.168</v>
      </c>
      <c r="F93">
        <v>18.57</v>
      </c>
      <c r="G93">
        <f t="shared" si="1"/>
        <v>13113.168</v>
      </c>
    </row>
    <row r="94" spans="1:7" x14ac:dyDescent="0.25">
      <c r="A94">
        <v>10</v>
      </c>
      <c r="B94">
        <v>8</v>
      </c>
      <c r="C94">
        <v>18</v>
      </c>
      <c r="D94" t="s">
        <v>6</v>
      </c>
      <c r="E94">
        <v>-782.81560000000002</v>
      </c>
      <c r="F94">
        <v>7.1000000000000002E-4</v>
      </c>
      <c r="G94">
        <f t="shared" si="1"/>
        <v>-782.81560000000002</v>
      </c>
    </row>
    <row r="95" spans="1:7" x14ac:dyDescent="0.25">
      <c r="A95">
        <v>9</v>
      </c>
      <c r="B95">
        <v>9</v>
      </c>
      <c r="C95">
        <v>18</v>
      </c>
      <c r="D95" t="s">
        <v>7</v>
      </c>
      <c r="E95">
        <v>873.11300000000006</v>
      </c>
      <c r="F95">
        <v>0.46300000000000002</v>
      </c>
      <c r="G95">
        <f t="shared" si="1"/>
        <v>873.11300000000006</v>
      </c>
    </row>
    <row r="96" spans="1:7" x14ac:dyDescent="0.25">
      <c r="A96">
        <v>8</v>
      </c>
      <c r="B96">
        <v>10</v>
      </c>
      <c r="C96">
        <v>18</v>
      </c>
      <c r="D96" t="s">
        <v>8</v>
      </c>
      <c r="E96">
        <v>5317.6139999999996</v>
      </c>
      <c r="F96">
        <v>0.36299999999999999</v>
      </c>
      <c r="G96">
        <f t="shared" si="1"/>
        <v>5317.6139999999996</v>
      </c>
    </row>
    <row r="97" spans="1:7" x14ac:dyDescent="0.25">
      <c r="A97">
        <v>7</v>
      </c>
      <c r="B97">
        <v>11</v>
      </c>
      <c r="C97">
        <v>18</v>
      </c>
      <c r="D97" t="s">
        <v>9</v>
      </c>
      <c r="E97">
        <v>25037.988000000001</v>
      </c>
      <c r="F97">
        <v>93.881</v>
      </c>
      <c r="G97">
        <f t="shared" si="1"/>
        <v>25037.988000000001</v>
      </c>
    </row>
    <row r="98" spans="1:7" x14ac:dyDescent="0.25">
      <c r="A98">
        <v>14</v>
      </c>
      <c r="B98">
        <v>5</v>
      </c>
      <c r="C98">
        <v>19</v>
      </c>
      <c r="D98" t="s">
        <v>3</v>
      </c>
      <c r="E98">
        <v>59770.243999999999</v>
      </c>
      <c r="F98">
        <v>525.36300000000006</v>
      </c>
      <c r="G98">
        <f t="shared" si="1"/>
        <v>59770.243999999999</v>
      </c>
    </row>
    <row r="99" spans="1:7" x14ac:dyDescent="0.25">
      <c r="A99">
        <v>13</v>
      </c>
      <c r="B99">
        <v>6</v>
      </c>
      <c r="C99">
        <v>19</v>
      </c>
      <c r="D99" t="s">
        <v>4</v>
      </c>
      <c r="E99">
        <v>32413.752</v>
      </c>
      <c r="F99">
        <v>98.388999999999996</v>
      </c>
      <c r="G99">
        <f t="shared" si="1"/>
        <v>32413.752</v>
      </c>
    </row>
    <row r="100" spans="1:7" x14ac:dyDescent="0.25">
      <c r="A100">
        <v>12</v>
      </c>
      <c r="B100">
        <v>7</v>
      </c>
      <c r="C100">
        <v>19</v>
      </c>
      <c r="D100" t="s">
        <v>5</v>
      </c>
      <c r="E100">
        <v>15856.281999999999</v>
      </c>
      <c r="F100">
        <v>16.404</v>
      </c>
      <c r="G100">
        <f t="shared" si="1"/>
        <v>15856.281999999999</v>
      </c>
    </row>
    <row r="101" spans="1:7" x14ac:dyDescent="0.25">
      <c r="A101">
        <v>11</v>
      </c>
      <c r="B101">
        <v>8</v>
      </c>
      <c r="C101">
        <v>19</v>
      </c>
      <c r="D101" t="s">
        <v>6</v>
      </c>
      <c r="E101">
        <v>3332.8580000000002</v>
      </c>
      <c r="F101">
        <v>2.637</v>
      </c>
      <c r="G101">
        <f t="shared" si="1"/>
        <v>3332.8580000000002</v>
      </c>
    </row>
    <row r="102" spans="1:7" x14ac:dyDescent="0.25">
      <c r="A102">
        <v>10</v>
      </c>
      <c r="B102">
        <v>9</v>
      </c>
      <c r="C102">
        <v>19</v>
      </c>
      <c r="D102" t="s">
        <v>7</v>
      </c>
      <c r="E102">
        <v>-1487.4441999999999</v>
      </c>
      <c r="F102">
        <v>8.5999999999999998E-4</v>
      </c>
      <c r="G102">
        <f t="shared" si="1"/>
        <v>-1487.4441999999999</v>
      </c>
    </row>
    <row r="103" spans="1:7" x14ac:dyDescent="0.25">
      <c r="A103">
        <v>9</v>
      </c>
      <c r="B103">
        <v>10</v>
      </c>
      <c r="C103">
        <v>19</v>
      </c>
      <c r="D103" t="s">
        <v>8</v>
      </c>
      <c r="E103">
        <v>1752.05</v>
      </c>
      <c r="F103">
        <v>0.16</v>
      </c>
      <c r="G103">
        <f t="shared" si="1"/>
        <v>1752.05</v>
      </c>
    </row>
    <row r="104" spans="1:7" x14ac:dyDescent="0.25">
      <c r="A104">
        <v>8</v>
      </c>
      <c r="B104">
        <v>11</v>
      </c>
      <c r="C104">
        <v>19</v>
      </c>
      <c r="D104" t="s">
        <v>9</v>
      </c>
      <c r="E104">
        <v>12929.39</v>
      </c>
      <c r="F104">
        <v>10.535</v>
      </c>
      <c r="G104">
        <f t="shared" si="1"/>
        <v>12929.39</v>
      </c>
    </row>
    <row r="105" spans="1:7" x14ac:dyDescent="0.25">
      <c r="A105">
        <v>7</v>
      </c>
      <c r="B105">
        <v>12</v>
      </c>
      <c r="C105">
        <v>19</v>
      </c>
      <c r="D105" t="s">
        <v>10</v>
      </c>
      <c r="E105">
        <v>31828.388999999999</v>
      </c>
      <c r="F105">
        <v>50.000999999999998</v>
      </c>
      <c r="G105">
        <f t="shared" si="1"/>
        <v>31828.388999999999</v>
      </c>
    </row>
    <row r="106" spans="1:7" x14ac:dyDescent="0.25">
      <c r="A106">
        <v>15</v>
      </c>
      <c r="B106">
        <v>5</v>
      </c>
      <c r="C106">
        <v>20</v>
      </c>
      <c r="D106" t="s">
        <v>3</v>
      </c>
      <c r="E106" t="s">
        <v>567</v>
      </c>
      <c r="F106" t="s">
        <v>556</v>
      </c>
      <c r="G106" t="e">
        <f t="shared" si="1"/>
        <v>#VALUE!</v>
      </c>
    </row>
    <row r="107" spans="1:7" x14ac:dyDescent="0.25">
      <c r="A107">
        <v>14</v>
      </c>
      <c r="B107">
        <v>6</v>
      </c>
      <c r="C107">
        <v>20</v>
      </c>
      <c r="D107" t="s">
        <v>4</v>
      </c>
      <c r="E107">
        <v>37503.563000000002</v>
      </c>
      <c r="F107">
        <v>230.625</v>
      </c>
      <c r="G107">
        <f t="shared" si="1"/>
        <v>37503.563000000002</v>
      </c>
    </row>
    <row r="108" spans="1:7" x14ac:dyDescent="0.25">
      <c r="A108">
        <v>13</v>
      </c>
      <c r="B108">
        <v>7</v>
      </c>
      <c r="C108">
        <v>20</v>
      </c>
      <c r="D108" t="s">
        <v>5</v>
      </c>
      <c r="E108">
        <v>21766.495999999999</v>
      </c>
      <c r="F108">
        <v>78.894000000000005</v>
      </c>
      <c r="G108">
        <f t="shared" si="1"/>
        <v>21766.495999999999</v>
      </c>
    </row>
    <row r="109" spans="1:7" x14ac:dyDescent="0.25">
      <c r="A109">
        <v>12</v>
      </c>
      <c r="B109">
        <v>8</v>
      </c>
      <c r="C109">
        <v>20</v>
      </c>
      <c r="D109" t="s">
        <v>6</v>
      </c>
      <c r="E109">
        <v>3796.172</v>
      </c>
      <c r="F109">
        <v>0.88500000000000001</v>
      </c>
      <c r="G109">
        <f t="shared" si="1"/>
        <v>3796.172</v>
      </c>
    </row>
    <row r="110" spans="1:7" x14ac:dyDescent="0.25">
      <c r="A110">
        <v>11</v>
      </c>
      <c r="B110">
        <v>9</v>
      </c>
      <c r="C110">
        <v>20</v>
      </c>
      <c r="D110" t="s">
        <v>7</v>
      </c>
      <c r="E110">
        <v>-17.463000000000001</v>
      </c>
      <c r="F110">
        <v>0.03</v>
      </c>
      <c r="G110">
        <f t="shared" si="1"/>
        <v>-17.463000000000001</v>
      </c>
    </row>
    <row r="111" spans="1:7" x14ac:dyDescent="0.25">
      <c r="A111">
        <v>10</v>
      </c>
      <c r="B111">
        <v>10</v>
      </c>
      <c r="C111">
        <v>20</v>
      </c>
      <c r="D111" t="s">
        <v>8</v>
      </c>
      <c r="E111">
        <v>-7041.93055</v>
      </c>
      <c r="F111">
        <v>1.57E-3</v>
      </c>
      <c r="G111">
        <f t="shared" si="1"/>
        <v>-7041.93055</v>
      </c>
    </row>
    <row r="112" spans="1:7" x14ac:dyDescent="0.25">
      <c r="A112">
        <v>9</v>
      </c>
      <c r="B112">
        <v>11</v>
      </c>
      <c r="C112">
        <v>20</v>
      </c>
      <c r="D112" t="s">
        <v>9</v>
      </c>
      <c r="E112">
        <v>6850.6040000000003</v>
      </c>
      <c r="F112">
        <v>1.1140000000000001</v>
      </c>
      <c r="G112">
        <f t="shared" si="1"/>
        <v>6850.6040000000003</v>
      </c>
    </row>
    <row r="113" spans="1:7" x14ac:dyDescent="0.25">
      <c r="A113">
        <v>8</v>
      </c>
      <c r="B113">
        <v>12</v>
      </c>
      <c r="C113">
        <v>20</v>
      </c>
      <c r="D113" t="s">
        <v>10</v>
      </c>
      <c r="E113">
        <v>17477.691999999999</v>
      </c>
      <c r="F113">
        <v>1.863</v>
      </c>
      <c r="G113">
        <f t="shared" si="1"/>
        <v>17477.691999999999</v>
      </c>
    </row>
    <row r="114" spans="1:7" x14ac:dyDescent="0.25">
      <c r="A114">
        <v>16</v>
      </c>
      <c r="B114">
        <v>5</v>
      </c>
      <c r="C114">
        <v>21</v>
      </c>
      <c r="D114" t="s">
        <v>3</v>
      </c>
      <c r="E114" t="s">
        <v>568</v>
      </c>
      <c r="F114" t="s">
        <v>569</v>
      </c>
      <c r="G114" t="e">
        <f t="shared" si="1"/>
        <v>#VALUE!</v>
      </c>
    </row>
    <row r="115" spans="1:7" x14ac:dyDescent="0.25">
      <c r="A115">
        <v>15</v>
      </c>
      <c r="B115">
        <v>6</v>
      </c>
      <c r="C115">
        <v>21</v>
      </c>
      <c r="D115" t="s">
        <v>4</v>
      </c>
      <c r="E115" t="s">
        <v>570</v>
      </c>
      <c r="F115" t="s">
        <v>207</v>
      </c>
      <c r="G115" t="e">
        <f t="shared" si="1"/>
        <v>#VALUE!</v>
      </c>
    </row>
    <row r="116" spans="1:7" x14ac:dyDescent="0.25">
      <c r="A116">
        <v>14</v>
      </c>
      <c r="B116">
        <v>7</v>
      </c>
      <c r="C116">
        <v>21</v>
      </c>
      <c r="D116" t="s">
        <v>5</v>
      </c>
      <c r="E116">
        <v>25231.913</v>
      </c>
      <c r="F116">
        <v>134.048</v>
      </c>
      <c r="G116">
        <f t="shared" si="1"/>
        <v>25231.913</v>
      </c>
    </row>
    <row r="117" spans="1:7" x14ac:dyDescent="0.25">
      <c r="A117">
        <v>13</v>
      </c>
      <c r="B117">
        <v>8</v>
      </c>
      <c r="C117">
        <v>21</v>
      </c>
      <c r="D117" t="s">
        <v>6</v>
      </c>
      <c r="E117">
        <v>8062.0349999999999</v>
      </c>
      <c r="F117">
        <v>12</v>
      </c>
      <c r="G117">
        <f t="shared" si="1"/>
        <v>8062.0349999999999</v>
      </c>
    </row>
    <row r="118" spans="1:7" x14ac:dyDescent="0.25">
      <c r="A118">
        <v>12</v>
      </c>
      <c r="B118">
        <v>9</v>
      </c>
      <c r="C118">
        <v>21</v>
      </c>
      <c r="D118" t="s">
        <v>7</v>
      </c>
      <c r="E118">
        <v>-47.604999999999997</v>
      </c>
      <c r="F118">
        <v>1.8</v>
      </c>
      <c r="G118">
        <f t="shared" si="1"/>
        <v>-47.604999999999997</v>
      </c>
    </row>
    <row r="119" spans="1:7" x14ac:dyDescent="0.25">
      <c r="A119">
        <v>11</v>
      </c>
      <c r="B119">
        <v>10</v>
      </c>
      <c r="C119">
        <v>21</v>
      </c>
      <c r="D119" t="s">
        <v>8</v>
      </c>
      <c r="E119">
        <v>-5731.7759999999998</v>
      </c>
      <c r="F119">
        <v>3.7999999999999999E-2</v>
      </c>
      <c r="G119">
        <f t="shared" si="1"/>
        <v>-5731.7759999999998</v>
      </c>
    </row>
    <row r="120" spans="1:7" x14ac:dyDescent="0.25">
      <c r="A120">
        <v>10</v>
      </c>
      <c r="B120">
        <v>11</v>
      </c>
      <c r="C120">
        <v>21</v>
      </c>
      <c r="D120" t="s">
        <v>9</v>
      </c>
      <c r="E120">
        <v>-2184.6309999999999</v>
      </c>
      <c r="F120">
        <v>9.8000000000000004E-2</v>
      </c>
      <c r="G120">
        <f t="shared" si="1"/>
        <v>-2184.6309999999999</v>
      </c>
    </row>
    <row r="121" spans="1:7" x14ac:dyDescent="0.25">
      <c r="A121">
        <v>9</v>
      </c>
      <c r="B121">
        <v>12</v>
      </c>
      <c r="C121">
        <v>21</v>
      </c>
      <c r="D121" t="s">
        <v>10</v>
      </c>
      <c r="E121">
        <v>10903.85</v>
      </c>
      <c r="F121">
        <v>0.755</v>
      </c>
      <c r="G121">
        <f t="shared" si="1"/>
        <v>10903.85</v>
      </c>
    </row>
    <row r="122" spans="1:7" x14ac:dyDescent="0.25">
      <c r="A122">
        <v>8</v>
      </c>
      <c r="B122">
        <v>13</v>
      </c>
      <c r="C122">
        <v>21</v>
      </c>
      <c r="D122" t="s">
        <v>11</v>
      </c>
      <c r="E122" t="s">
        <v>571</v>
      </c>
      <c r="F122" t="s">
        <v>207</v>
      </c>
      <c r="G122" t="e">
        <f t="shared" si="1"/>
        <v>#VALUE!</v>
      </c>
    </row>
    <row r="123" spans="1:7" x14ac:dyDescent="0.25">
      <c r="A123">
        <v>16</v>
      </c>
      <c r="B123">
        <v>6</v>
      </c>
      <c r="C123">
        <v>22</v>
      </c>
      <c r="D123" t="s">
        <v>4</v>
      </c>
      <c r="E123">
        <v>53611.197</v>
      </c>
      <c r="F123">
        <v>231.49</v>
      </c>
      <c r="G123">
        <f t="shared" si="1"/>
        <v>53611.197</v>
      </c>
    </row>
    <row r="124" spans="1:7" x14ac:dyDescent="0.25">
      <c r="A124">
        <v>15</v>
      </c>
      <c r="B124">
        <v>7</v>
      </c>
      <c r="C124">
        <v>22</v>
      </c>
      <c r="D124" t="s">
        <v>5</v>
      </c>
      <c r="E124">
        <v>31764.800999999999</v>
      </c>
      <c r="F124">
        <v>207.779</v>
      </c>
      <c r="G124">
        <f t="shared" si="1"/>
        <v>31764.800999999999</v>
      </c>
    </row>
    <row r="125" spans="1:7" x14ac:dyDescent="0.25">
      <c r="A125">
        <v>14</v>
      </c>
      <c r="B125">
        <v>8</v>
      </c>
      <c r="C125">
        <v>22</v>
      </c>
      <c r="D125" t="s">
        <v>6</v>
      </c>
      <c r="E125">
        <v>9283.0329999999994</v>
      </c>
      <c r="F125">
        <v>56.920999999999999</v>
      </c>
      <c r="G125">
        <f t="shared" si="1"/>
        <v>9283.0329999999994</v>
      </c>
    </row>
    <row r="126" spans="1:7" x14ac:dyDescent="0.25">
      <c r="A126">
        <v>13</v>
      </c>
      <c r="B126">
        <v>9</v>
      </c>
      <c r="C126">
        <v>22</v>
      </c>
      <c r="D126" t="s">
        <v>7</v>
      </c>
      <c r="E126">
        <v>2793.373</v>
      </c>
      <c r="F126">
        <v>12.398999999999999</v>
      </c>
      <c r="G126">
        <f t="shared" si="1"/>
        <v>2793.373</v>
      </c>
    </row>
    <row r="127" spans="1:7" x14ac:dyDescent="0.25">
      <c r="A127">
        <v>12</v>
      </c>
      <c r="B127">
        <v>10</v>
      </c>
      <c r="C127">
        <v>22</v>
      </c>
      <c r="D127" t="s">
        <v>8</v>
      </c>
      <c r="E127">
        <v>-8024.7190000000001</v>
      </c>
      <c r="F127">
        <v>1.7999999999999999E-2</v>
      </c>
      <c r="G127">
        <f t="shared" si="1"/>
        <v>-8024.7190000000001</v>
      </c>
    </row>
    <row r="128" spans="1:7" x14ac:dyDescent="0.25">
      <c r="A128">
        <v>11</v>
      </c>
      <c r="B128">
        <v>11</v>
      </c>
      <c r="C128">
        <v>22</v>
      </c>
      <c r="D128" t="s">
        <v>9</v>
      </c>
      <c r="E128">
        <v>-5181.5110000000004</v>
      </c>
      <c r="F128">
        <v>0.17100000000000001</v>
      </c>
      <c r="G128">
        <f t="shared" si="1"/>
        <v>-5181.5110000000004</v>
      </c>
    </row>
    <row r="129" spans="1:7" x14ac:dyDescent="0.25">
      <c r="A129">
        <v>10</v>
      </c>
      <c r="B129">
        <v>12</v>
      </c>
      <c r="C129">
        <v>22</v>
      </c>
      <c r="D129" t="s">
        <v>10</v>
      </c>
      <c r="E129">
        <v>-399.93299999999999</v>
      </c>
      <c r="F129">
        <v>0.313</v>
      </c>
      <c r="G129">
        <f t="shared" si="1"/>
        <v>-399.93299999999999</v>
      </c>
    </row>
    <row r="130" spans="1:7" x14ac:dyDescent="0.25">
      <c r="A130">
        <v>9</v>
      </c>
      <c r="B130">
        <v>13</v>
      </c>
      <c r="C130">
        <v>22</v>
      </c>
      <c r="D130" t="s">
        <v>11</v>
      </c>
      <c r="E130" t="s">
        <v>572</v>
      </c>
      <c r="F130" t="s">
        <v>197</v>
      </c>
      <c r="G130" t="e">
        <f t="shared" si="1"/>
        <v>#VALUE!</v>
      </c>
    </row>
    <row r="131" spans="1:7" x14ac:dyDescent="0.25">
      <c r="A131">
        <v>8</v>
      </c>
      <c r="B131">
        <v>14</v>
      </c>
      <c r="C131">
        <v>22</v>
      </c>
      <c r="D131" t="s">
        <v>12</v>
      </c>
      <c r="E131" t="s">
        <v>573</v>
      </c>
      <c r="F131" t="s">
        <v>199</v>
      </c>
      <c r="G131" t="e">
        <f t="shared" si="1"/>
        <v>#VALUE!</v>
      </c>
    </row>
    <row r="132" spans="1:7" x14ac:dyDescent="0.25">
      <c r="A132">
        <v>17</v>
      </c>
      <c r="B132">
        <v>6</v>
      </c>
      <c r="C132">
        <v>23</v>
      </c>
      <c r="D132" t="s">
        <v>4</v>
      </c>
      <c r="E132" t="s">
        <v>574</v>
      </c>
      <c r="F132" t="s">
        <v>196</v>
      </c>
      <c r="G132" t="e">
        <f t="shared" si="1"/>
        <v>#VALUE!</v>
      </c>
    </row>
    <row r="133" spans="1:7" x14ac:dyDescent="0.25">
      <c r="A133">
        <v>16</v>
      </c>
      <c r="B133">
        <v>7</v>
      </c>
      <c r="C133">
        <v>23</v>
      </c>
      <c r="D133" t="s">
        <v>5</v>
      </c>
      <c r="E133">
        <v>36720.425000000003</v>
      </c>
      <c r="F133">
        <v>420.57</v>
      </c>
      <c r="G133">
        <f t="shared" si="1"/>
        <v>36720.425000000003</v>
      </c>
    </row>
    <row r="134" spans="1:7" x14ac:dyDescent="0.25">
      <c r="A134">
        <v>15</v>
      </c>
      <c r="B134">
        <v>8</v>
      </c>
      <c r="C134">
        <v>23</v>
      </c>
      <c r="D134" t="s">
        <v>6</v>
      </c>
      <c r="E134">
        <v>14621.369000000001</v>
      </c>
      <c r="F134">
        <v>121.712</v>
      </c>
      <c r="G134">
        <f t="shared" si="1"/>
        <v>14621.369000000001</v>
      </c>
    </row>
    <row r="135" spans="1:7" x14ac:dyDescent="0.25">
      <c r="A135">
        <v>14</v>
      </c>
      <c r="B135">
        <v>9</v>
      </c>
      <c r="C135">
        <v>23</v>
      </c>
      <c r="D135" t="s">
        <v>7</v>
      </c>
      <c r="E135">
        <v>3285.2629999999999</v>
      </c>
      <c r="F135">
        <v>33.32</v>
      </c>
      <c r="G135">
        <f t="shared" si="1"/>
        <v>3285.2629999999999</v>
      </c>
    </row>
    <row r="136" spans="1:7" x14ac:dyDescent="0.25">
      <c r="A136">
        <v>13</v>
      </c>
      <c r="B136">
        <v>10</v>
      </c>
      <c r="C136">
        <v>23</v>
      </c>
      <c r="D136" t="s">
        <v>8</v>
      </c>
      <c r="E136">
        <v>-5154.049</v>
      </c>
      <c r="F136">
        <v>0.104</v>
      </c>
      <c r="G136">
        <f t="shared" si="1"/>
        <v>-5154.049</v>
      </c>
    </row>
    <row r="137" spans="1:7" x14ac:dyDescent="0.25">
      <c r="A137">
        <v>12</v>
      </c>
      <c r="B137">
        <v>11</v>
      </c>
      <c r="C137">
        <v>23</v>
      </c>
      <c r="D137" t="s">
        <v>9</v>
      </c>
      <c r="E137">
        <v>-9529.8524799999996</v>
      </c>
      <c r="F137">
        <v>1.81E-3</v>
      </c>
      <c r="G137">
        <f t="shared" ref="G137:G200" si="2">IF(ISNUMBER(E137),E137,VALUE(SUBSTITUTE(E137,"#",".01")))</f>
        <v>-9529.8524799999996</v>
      </c>
    </row>
    <row r="138" spans="1:7" x14ac:dyDescent="0.25">
      <c r="A138">
        <v>11</v>
      </c>
      <c r="B138">
        <v>12</v>
      </c>
      <c r="C138">
        <v>23</v>
      </c>
      <c r="D138" t="s">
        <v>10</v>
      </c>
      <c r="E138">
        <v>-5473.5129999999999</v>
      </c>
      <c r="F138">
        <v>0.158</v>
      </c>
      <c r="G138">
        <f t="shared" si="2"/>
        <v>-5473.5129999999999</v>
      </c>
    </row>
    <row r="139" spans="1:7" x14ac:dyDescent="0.25">
      <c r="A139">
        <v>10</v>
      </c>
      <c r="B139">
        <v>13</v>
      </c>
      <c r="C139">
        <v>23</v>
      </c>
      <c r="D139" t="s">
        <v>11</v>
      </c>
      <c r="E139">
        <v>6748.07</v>
      </c>
      <c r="F139">
        <v>0.34499999999999997</v>
      </c>
      <c r="G139">
        <f t="shared" si="2"/>
        <v>6748.07</v>
      </c>
    </row>
    <row r="140" spans="1:7" x14ac:dyDescent="0.25">
      <c r="A140">
        <v>9</v>
      </c>
      <c r="B140">
        <v>14</v>
      </c>
      <c r="C140">
        <v>23</v>
      </c>
      <c r="D140" t="s">
        <v>12</v>
      </c>
      <c r="E140" t="s">
        <v>575</v>
      </c>
      <c r="F140" t="s">
        <v>199</v>
      </c>
      <c r="G140" t="e">
        <f t="shared" si="2"/>
        <v>#VALUE!</v>
      </c>
    </row>
    <row r="141" spans="1:7" x14ac:dyDescent="0.25">
      <c r="A141">
        <v>17</v>
      </c>
      <c r="B141">
        <v>7</v>
      </c>
      <c r="C141">
        <v>24</v>
      </c>
      <c r="D141" t="s">
        <v>5</v>
      </c>
      <c r="E141" t="s">
        <v>576</v>
      </c>
      <c r="F141" t="s">
        <v>197</v>
      </c>
      <c r="G141" t="e">
        <f t="shared" si="2"/>
        <v>#VALUE!</v>
      </c>
    </row>
    <row r="142" spans="1:7" x14ac:dyDescent="0.25">
      <c r="A142">
        <v>16</v>
      </c>
      <c r="B142">
        <v>8</v>
      </c>
      <c r="C142">
        <v>24</v>
      </c>
      <c r="D142" t="s">
        <v>6</v>
      </c>
      <c r="E142">
        <v>18500.401999999998</v>
      </c>
      <c r="F142">
        <v>164.874</v>
      </c>
      <c r="G142">
        <f t="shared" si="2"/>
        <v>18500.401999999998</v>
      </c>
    </row>
    <row r="143" spans="1:7" x14ac:dyDescent="0.25">
      <c r="A143">
        <v>15</v>
      </c>
      <c r="B143">
        <v>9</v>
      </c>
      <c r="C143">
        <v>24</v>
      </c>
      <c r="D143" t="s">
        <v>7</v>
      </c>
      <c r="E143">
        <v>7544.5150000000003</v>
      </c>
      <c r="F143">
        <v>97.67</v>
      </c>
      <c r="G143">
        <f t="shared" si="2"/>
        <v>7544.5150000000003</v>
      </c>
    </row>
    <row r="144" spans="1:7" x14ac:dyDescent="0.25">
      <c r="A144">
        <v>14</v>
      </c>
      <c r="B144">
        <v>10</v>
      </c>
      <c r="C144">
        <v>24</v>
      </c>
      <c r="D144" t="s">
        <v>8</v>
      </c>
      <c r="E144">
        <v>-5951.6459999999997</v>
      </c>
      <c r="F144">
        <v>0.51300000000000001</v>
      </c>
      <c r="G144">
        <f t="shared" si="2"/>
        <v>-5951.6459999999997</v>
      </c>
    </row>
    <row r="145" spans="1:7" x14ac:dyDescent="0.25">
      <c r="A145">
        <v>13</v>
      </c>
      <c r="B145">
        <v>11</v>
      </c>
      <c r="C145">
        <v>24</v>
      </c>
      <c r="D145" t="s">
        <v>9</v>
      </c>
      <c r="E145">
        <v>-8417.9009999999998</v>
      </c>
      <c r="F145">
        <v>1.7000000000000001E-2</v>
      </c>
      <c r="G145">
        <f t="shared" si="2"/>
        <v>-8417.9009999999998</v>
      </c>
    </row>
    <row r="146" spans="1:7" x14ac:dyDescent="0.25">
      <c r="A146">
        <v>12</v>
      </c>
      <c r="B146">
        <v>12</v>
      </c>
      <c r="C146">
        <v>24</v>
      </c>
      <c r="D146" t="s">
        <v>10</v>
      </c>
      <c r="E146">
        <v>-13933.569</v>
      </c>
      <c r="F146">
        <v>1.2999999999999999E-2</v>
      </c>
      <c r="G146">
        <f t="shared" si="2"/>
        <v>-13933.569</v>
      </c>
    </row>
    <row r="147" spans="1:7" x14ac:dyDescent="0.25">
      <c r="A147">
        <v>11</v>
      </c>
      <c r="B147">
        <v>13</v>
      </c>
      <c r="C147">
        <v>24</v>
      </c>
      <c r="D147" t="s">
        <v>11</v>
      </c>
      <c r="E147">
        <v>-48.865000000000002</v>
      </c>
      <c r="F147">
        <v>0.23300000000000001</v>
      </c>
      <c r="G147">
        <f t="shared" si="2"/>
        <v>-48.865000000000002</v>
      </c>
    </row>
    <row r="148" spans="1:7" x14ac:dyDescent="0.25">
      <c r="A148">
        <v>10</v>
      </c>
      <c r="B148">
        <v>14</v>
      </c>
      <c r="C148">
        <v>24</v>
      </c>
      <c r="D148" t="s">
        <v>12</v>
      </c>
      <c r="E148">
        <v>10745.195</v>
      </c>
      <c r="F148">
        <v>19.472000000000001</v>
      </c>
      <c r="G148">
        <f t="shared" si="2"/>
        <v>10745.195</v>
      </c>
    </row>
    <row r="149" spans="1:7" x14ac:dyDescent="0.25">
      <c r="A149">
        <v>9</v>
      </c>
      <c r="B149">
        <v>15</v>
      </c>
      <c r="C149">
        <v>24</v>
      </c>
      <c r="D149" t="s">
        <v>13</v>
      </c>
      <c r="E149" t="s">
        <v>577</v>
      </c>
      <c r="F149" t="s">
        <v>199</v>
      </c>
      <c r="G149" t="e">
        <f t="shared" si="2"/>
        <v>#VALUE!</v>
      </c>
    </row>
    <row r="150" spans="1:7" x14ac:dyDescent="0.25">
      <c r="A150">
        <v>18</v>
      </c>
      <c r="B150">
        <v>7</v>
      </c>
      <c r="C150">
        <v>25</v>
      </c>
      <c r="D150" t="s">
        <v>5</v>
      </c>
      <c r="E150" t="s">
        <v>578</v>
      </c>
      <c r="F150" t="s">
        <v>199</v>
      </c>
      <c r="G150" t="e">
        <f t="shared" si="2"/>
        <v>#VALUE!</v>
      </c>
    </row>
    <row r="151" spans="1:7" x14ac:dyDescent="0.25">
      <c r="A151">
        <v>17</v>
      </c>
      <c r="B151">
        <v>8</v>
      </c>
      <c r="C151">
        <v>25</v>
      </c>
      <c r="D151" t="s">
        <v>6</v>
      </c>
      <c r="E151">
        <v>27329.026999999998</v>
      </c>
      <c r="F151">
        <v>165.084</v>
      </c>
      <c r="G151">
        <f t="shared" si="2"/>
        <v>27329.026999999998</v>
      </c>
    </row>
    <row r="152" spans="1:7" x14ac:dyDescent="0.25">
      <c r="A152">
        <v>16</v>
      </c>
      <c r="B152">
        <v>9</v>
      </c>
      <c r="C152">
        <v>25</v>
      </c>
      <c r="D152" t="s">
        <v>7</v>
      </c>
      <c r="E152">
        <v>11334.165999999999</v>
      </c>
      <c r="F152">
        <v>96.441999999999993</v>
      </c>
      <c r="G152">
        <f t="shared" si="2"/>
        <v>11334.165999999999</v>
      </c>
    </row>
    <row r="153" spans="1:7" x14ac:dyDescent="0.25">
      <c r="A153">
        <v>15</v>
      </c>
      <c r="B153">
        <v>10</v>
      </c>
      <c r="C153">
        <v>25</v>
      </c>
      <c r="D153" t="s">
        <v>8</v>
      </c>
      <c r="E153">
        <v>-2035.502</v>
      </c>
      <c r="F153">
        <v>29.045000000000002</v>
      </c>
      <c r="G153">
        <f t="shared" si="2"/>
        <v>-2035.502</v>
      </c>
    </row>
    <row r="154" spans="1:7" x14ac:dyDescent="0.25">
      <c r="A154">
        <v>14</v>
      </c>
      <c r="B154">
        <v>11</v>
      </c>
      <c r="C154">
        <v>25</v>
      </c>
      <c r="D154" t="s">
        <v>9</v>
      </c>
      <c r="E154">
        <v>-9357.8130000000001</v>
      </c>
      <c r="F154">
        <v>1.2</v>
      </c>
      <c r="G154">
        <f t="shared" si="2"/>
        <v>-9357.8130000000001</v>
      </c>
    </row>
    <row r="155" spans="1:7" x14ac:dyDescent="0.25">
      <c r="A155">
        <v>13</v>
      </c>
      <c r="B155">
        <v>12</v>
      </c>
      <c r="C155">
        <v>25</v>
      </c>
      <c r="D155" t="s">
        <v>10</v>
      </c>
      <c r="E155">
        <v>-13192.782999999999</v>
      </c>
      <c r="F155">
        <v>4.7E-2</v>
      </c>
      <c r="G155">
        <f t="shared" si="2"/>
        <v>-13192.782999999999</v>
      </c>
    </row>
    <row r="156" spans="1:7" x14ac:dyDescent="0.25">
      <c r="A156">
        <v>12</v>
      </c>
      <c r="B156">
        <v>13</v>
      </c>
      <c r="C156">
        <v>25</v>
      </c>
      <c r="D156" t="s">
        <v>11</v>
      </c>
      <c r="E156">
        <v>-8915.9750000000004</v>
      </c>
      <c r="F156">
        <v>6.5000000000000002E-2</v>
      </c>
      <c r="G156">
        <f t="shared" si="2"/>
        <v>-8915.9750000000004</v>
      </c>
    </row>
    <row r="157" spans="1:7" x14ac:dyDescent="0.25">
      <c r="A157">
        <v>11</v>
      </c>
      <c r="B157">
        <v>14</v>
      </c>
      <c r="C157">
        <v>25</v>
      </c>
      <c r="D157" t="s">
        <v>12</v>
      </c>
      <c r="E157">
        <v>3827.3240000000001</v>
      </c>
      <c r="F157">
        <v>10</v>
      </c>
      <c r="G157">
        <f t="shared" si="2"/>
        <v>3827.3240000000001</v>
      </c>
    </row>
    <row r="158" spans="1:7" x14ac:dyDescent="0.25">
      <c r="A158">
        <v>10</v>
      </c>
      <c r="B158">
        <v>15</v>
      </c>
      <c r="C158">
        <v>25</v>
      </c>
      <c r="D158" t="s">
        <v>13</v>
      </c>
      <c r="E158" t="s">
        <v>579</v>
      </c>
      <c r="F158" t="s">
        <v>197</v>
      </c>
      <c r="G158" t="e">
        <f t="shared" si="2"/>
        <v>#VALUE!</v>
      </c>
    </row>
    <row r="159" spans="1:7" x14ac:dyDescent="0.25">
      <c r="A159">
        <v>18</v>
      </c>
      <c r="B159">
        <v>8</v>
      </c>
      <c r="C159">
        <v>26</v>
      </c>
      <c r="D159" t="s">
        <v>6</v>
      </c>
      <c r="E159">
        <v>34661.036999999997</v>
      </c>
      <c r="F159">
        <v>164.95</v>
      </c>
      <c r="G159">
        <f t="shared" si="2"/>
        <v>34661.036999999997</v>
      </c>
    </row>
    <row r="160" spans="1:7" x14ac:dyDescent="0.25">
      <c r="A160">
        <v>17</v>
      </c>
      <c r="B160">
        <v>9</v>
      </c>
      <c r="C160">
        <v>26</v>
      </c>
      <c r="D160" t="s">
        <v>7</v>
      </c>
      <c r="E160">
        <v>18648.875</v>
      </c>
      <c r="F160">
        <v>111.199</v>
      </c>
      <c r="G160">
        <f t="shared" si="2"/>
        <v>18648.875</v>
      </c>
    </row>
    <row r="161" spans="1:7" x14ac:dyDescent="0.25">
      <c r="A161">
        <v>16</v>
      </c>
      <c r="B161">
        <v>10</v>
      </c>
      <c r="C161">
        <v>26</v>
      </c>
      <c r="D161" t="s">
        <v>8</v>
      </c>
      <c r="E161">
        <v>481.11399999999998</v>
      </c>
      <c r="F161">
        <v>18.428999999999998</v>
      </c>
      <c r="G161">
        <f t="shared" si="2"/>
        <v>481.11399999999998</v>
      </c>
    </row>
    <row r="162" spans="1:7" x14ac:dyDescent="0.25">
      <c r="A162">
        <v>15</v>
      </c>
      <c r="B162">
        <v>11</v>
      </c>
      <c r="C162">
        <v>26</v>
      </c>
      <c r="D162" t="s">
        <v>9</v>
      </c>
      <c r="E162">
        <v>-6860.78</v>
      </c>
      <c r="F162">
        <v>3.5019999999999998</v>
      </c>
      <c r="G162">
        <f t="shared" si="2"/>
        <v>-6860.78</v>
      </c>
    </row>
    <row r="163" spans="1:7" x14ac:dyDescent="0.25">
      <c r="A163">
        <v>14</v>
      </c>
      <c r="B163">
        <v>12</v>
      </c>
      <c r="C163">
        <v>26</v>
      </c>
      <c r="D163" t="s">
        <v>10</v>
      </c>
      <c r="E163">
        <v>-16214.541999999999</v>
      </c>
      <c r="F163">
        <v>0.03</v>
      </c>
      <c r="G163">
        <f t="shared" si="2"/>
        <v>-16214.541999999999</v>
      </c>
    </row>
    <row r="164" spans="1:7" x14ac:dyDescent="0.25">
      <c r="A164">
        <v>13</v>
      </c>
      <c r="B164">
        <v>13</v>
      </c>
      <c r="C164">
        <v>26</v>
      </c>
      <c r="D164" t="s">
        <v>11</v>
      </c>
      <c r="E164">
        <v>-12210.151</v>
      </c>
      <c r="F164">
        <v>6.7000000000000004E-2</v>
      </c>
      <c r="G164">
        <f t="shared" si="2"/>
        <v>-12210.151</v>
      </c>
    </row>
    <row r="165" spans="1:7" x14ac:dyDescent="0.25">
      <c r="A165">
        <v>12</v>
      </c>
      <c r="B165">
        <v>14</v>
      </c>
      <c r="C165">
        <v>26</v>
      </c>
      <c r="D165" t="s">
        <v>12</v>
      </c>
      <c r="E165">
        <v>-7141.0150000000003</v>
      </c>
      <c r="F165">
        <v>0.108</v>
      </c>
      <c r="G165">
        <f t="shared" si="2"/>
        <v>-7141.0150000000003</v>
      </c>
    </row>
    <row r="166" spans="1:7" x14ac:dyDescent="0.25">
      <c r="A166">
        <v>11</v>
      </c>
      <c r="B166">
        <v>15</v>
      </c>
      <c r="C166">
        <v>26</v>
      </c>
      <c r="D166" t="s">
        <v>13</v>
      </c>
      <c r="E166" t="s">
        <v>204</v>
      </c>
      <c r="F166" t="s">
        <v>203</v>
      </c>
      <c r="G166" t="e">
        <f t="shared" si="2"/>
        <v>#VALUE!</v>
      </c>
    </row>
    <row r="167" spans="1:7" x14ac:dyDescent="0.25">
      <c r="A167">
        <v>10</v>
      </c>
      <c r="B167">
        <v>16</v>
      </c>
      <c r="C167">
        <v>26</v>
      </c>
      <c r="D167" t="s">
        <v>14</v>
      </c>
      <c r="E167" t="s">
        <v>580</v>
      </c>
      <c r="F167" t="s">
        <v>207</v>
      </c>
      <c r="G167" t="e">
        <f t="shared" si="2"/>
        <v>#VALUE!</v>
      </c>
    </row>
    <row r="168" spans="1:7" x14ac:dyDescent="0.25">
      <c r="A168">
        <v>19</v>
      </c>
      <c r="B168">
        <v>8</v>
      </c>
      <c r="C168">
        <v>27</v>
      </c>
      <c r="D168" t="s">
        <v>6</v>
      </c>
      <c r="E168" t="s">
        <v>581</v>
      </c>
      <c r="F168" t="s">
        <v>582</v>
      </c>
      <c r="G168" t="e">
        <f t="shared" si="2"/>
        <v>#VALUE!</v>
      </c>
    </row>
    <row r="169" spans="1:7" x14ac:dyDescent="0.25">
      <c r="A169">
        <v>18</v>
      </c>
      <c r="B169">
        <v>9</v>
      </c>
      <c r="C169">
        <v>27</v>
      </c>
      <c r="D169" t="s">
        <v>7</v>
      </c>
      <c r="E169">
        <v>25450.278999999999</v>
      </c>
      <c r="F169">
        <v>389.83</v>
      </c>
      <c r="G169">
        <f t="shared" si="2"/>
        <v>25450.278999999999</v>
      </c>
    </row>
    <row r="170" spans="1:7" x14ac:dyDescent="0.25">
      <c r="A170">
        <v>17</v>
      </c>
      <c r="B170">
        <v>10</v>
      </c>
      <c r="C170">
        <v>27</v>
      </c>
      <c r="D170" t="s">
        <v>8</v>
      </c>
      <c r="E170">
        <v>7050.9089999999997</v>
      </c>
      <c r="F170">
        <v>90.77</v>
      </c>
      <c r="G170">
        <f t="shared" si="2"/>
        <v>7050.9089999999997</v>
      </c>
    </row>
    <row r="171" spans="1:7" x14ac:dyDescent="0.25">
      <c r="A171">
        <v>16</v>
      </c>
      <c r="B171">
        <v>11</v>
      </c>
      <c r="C171">
        <v>27</v>
      </c>
      <c r="D171" t="s">
        <v>9</v>
      </c>
      <c r="E171">
        <v>-5517.79</v>
      </c>
      <c r="F171">
        <v>3.726</v>
      </c>
      <c r="G171">
        <f t="shared" si="2"/>
        <v>-5517.79</v>
      </c>
    </row>
    <row r="172" spans="1:7" x14ac:dyDescent="0.25">
      <c r="A172">
        <v>15</v>
      </c>
      <c r="B172">
        <v>12</v>
      </c>
      <c r="C172">
        <v>27</v>
      </c>
      <c r="D172" t="s">
        <v>10</v>
      </c>
      <c r="E172">
        <v>-14586.611000000001</v>
      </c>
      <c r="F172">
        <v>0.05</v>
      </c>
      <c r="G172">
        <f t="shared" si="2"/>
        <v>-14586.611000000001</v>
      </c>
    </row>
    <row r="173" spans="1:7" x14ac:dyDescent="0.25">
      <c r="A173">
        <v>14</v>
      </c>
      <c r="B173">
        <v>13</v>
      </c>
      <c r="C173">
        <v>27</v>
      </c>
      <c r="D173" t="s">
        <v>11</v>
      </c>
      <c r="E173">
        <v>-17196.861000000001</v>
      </c>
      <c r="F173">
        <v>4.7E-2</v>
      </c>
      <c r="G173">
        <f t="shared" si="2"/>
        <v>-17196.861000000001</v>
      </c>
    </row>
    <row r="174" spans="1:7" x14ac:dyDescent="0.25">
      <c r="A174">
        <v>13</v>
      </c>
      <c r="B174">
        <v>14</v>
      </c>
      <c r="C174">
        <v>27</v>
      </c>
      <c r="D174" t="s">
        <v>12</v>
      </c>
      <c r="E174">
        <v>-12384.503000000001</v>
      </c>
      <c r="F174">
        <v>0.107</v>
      </c>
      <c r="G174">
        <f t="shared" si="2"/>
        <v>-12384.503000000001</v>
      </c>
    </row>
    <row r="175" spans="1:7" x14ac:dyDescent="0.25">
      <c r="A175">
        <v>12</v>
      </c>
      <c r="B175">
        <v>15</v>
      </c>
      <c r="C175">
        <v>27</v>
      </c>
      <c r="D175" t="s">
        <v>13</v>
      </c>
      <c r="E175">
        <v>-722.45799999999997</v>
      </c>
      <c r="F175">
        <v>26.34</v>
      </c>
      <c r="G175">
        <f t="shared" si="2"/>
        <v>-722.45799999999997</v>
      </c>
    </row>
    <row r="176" spans="1:7" x14ac:dyDescent="0.25">
      <c r="A176">
        <v>11</v>
      </c>
      <c r="B176">
        <v>16</v>
      </c>
      <c r="C176">
        <v>27</v>
      </c>
      <c r="D176" t="s">
        <v>14</v>
      </c>
      <c r="E176" t="s">
        <v>583</v>
      </c>
      <c r="F176" t="s">
        <v>197</v>
      </c>
      <c r="G176" t="e">
        <f t="shared" si="2"/>
        <v>#VALUE!</v>
      </c>
    </row>
    <row r="177" spans="1:7" x14ac:dyDescent="0.25">
      <c r="A177">
        <v>20</v>
      </c>
      <c r="B177">
        <v>8</v>
      </c>
      <c r="C177">
        <v>28</v>
      </c>
      <c r="D177" t="s">
        <v>6</v>
      </c>
      <c r="E177" t="s">
        <v>584</v>
      </c>
      <c r="F177" t="s">
        <v>208</v>
      </c>
      <c r="G177" t="e">
        <f t="shared" si="2"/>
        <v>#VALUE!</v>
      </c>
    </row>
    <row r="178" spans="1:7" x14ac:dyDescent="0.25">
      <c r="A178">
        <v>19</v>
      </c>
      <c r="B178">
        <v>9</v>
      </c>
      <c r="C178">
        <v>28</v>
      </c>
      <c r="D178" t="s">
        <v>7</v>
      </c>
      <c r="E178">
        <v>33741.595999999998</v>
      </c>
      <c r="F178">
        <v>393.024</v>
      </c>
      <c r="G178">
        <f t="shared" si="2"/>
        <v>33741.595999999998</v>
      </c>
    </row>
    <row r="179" spans="1:7" x14ac:dyDescent="0.25">
      <c r="A179">
        <v>18</v>
      </c>
      <c r="B179">
        <v>10</v>
      </c>
      <c r="C179">
        <v>28</v>
      </c>
      <c r="D179" t="s">
        <v>8</v>
      </c>
      <c r="E179">
        <v>11299.736999999999</v>
      </c>
      <c r="F179">
        <v>126.068</v>
      </c>
      <c r="G179">
        <f t="shared" si="2"/>
        <v>11299.736999999999</v>
      </c>
    </row>
    <row r="180" spans="1:7" x14ac:dyDescent="0.25">
      <c r="A180">
        <v>17</v>
      </c>
      <c r="B180">
        <v>11</v>
      </c>
      <c r="C180">
        <v>28</v>
      </c>
      <c r="D180" t="s">
        <v>9</v>
      </c>
      <c r="E180">
        <v>-988.31500000000005</v>
      </c>
      <c r="F180">
        <v>10.246</v>
      </c>
      <c r="G180">
        <f t="shared" si="2"/>
        <v>-988.31500000000005</v>
      </c>
    </row>
    <row r="181" spans="1:7" x14ac:dyDescent="0.25">
      <c r="A181">
        <v>16</v>
      </c>
      <c r="B181">
        <v>12</v>
      </c>
      <c r="C181">
        <v>28</v>
      </c>
      <c r="D181" t="s">
        <v>10</v>
      </c>
      <c r="E181">
        <v>-15018.844999999999</v>
      </c>
      <c r="F181">
        <v>2.0009999999999999</v>
      </c>
      <c r="G181">
        <f t="shared" si="2"/>
        <v>-15018.844999999999</v>
      </c>
    </row>
    <row r="182" spans="1:7" x14ac:dyDescent="0.25">
      <c r="A182">
        <v>15</v>
      </c>
      <c r="B182">
        <v>13</v>
      </c>
      <c r="C182">
        <v>28</v>
      </c>
      <c r="D182" t="s">
        <v>11</v>
      </c>
      <c r="E182">
        <v>-16850.645</v>
      </c>
      <c r="F182">
        <v>7.6999999999999999E-2</v>
      </c>
      <c r="G182">
        <f t="shared" si="2"/>
        <v>-16850.645</v>
      </c>
    </row>
    <row r="183" spans="1:7" x14ac:dyDescent="0.25">
      <c r="A183">
        <v>14</v>
      </c>
      <c r="B183">
        <v>14</v>
      </c>
      <c r="C183">
        <v>28</v>
      </c>
      <c r="D183" t="s">
        <v>12</v>
      </c>
      <c r="E183">
        <v>-21492.794300000001</v>
      </c>
      <c r="F183">
        <v>4.8999999999999998E-4</v>
      </c>
      <c r="G183">
        <f t="shared" si="2"/>
        <v>-21492.794300000001</v>
      </c>
    </row>
    <row r="184" spans="1:7" x14ac:dyDescent="0.25">
      <c r="A184">
        <v>13</v>
      </c>
      <c r="B184">
        <v>15</v>
      </c>
      <c r="C184">
        <v>28</v>
      </c>
      <c r="D184" t="s">
        <v>13</v>
      </c>
      <c r="E184">
        <v>-7147.74</v>
      </c>
      <c r="F184">
        <v>1.1519999999999999</v>
      </c>
      <c r="G184">
        <f t="shared" si="2"/>
        <v>-7147.74</v>
      </c>
    </row>
    <row r="185" spans="1:7" x14ac:dyDescent="0.25">
      <c r="A185">
        <v>12</v>
      </c>
      <c r="B185">
        <v>16</v>
      </c>
      <c r="C185">
        <v>28</v>
      </c>
      <c r="D185" t="s">
        <v>14</v>
      </c>
      <c r="E185">
        <v>4073.2060000000001</v>
      </c>
      <c r="F185">
        <v>160</v>
      </c>
      <c r="G185">
        <f t="shared" si="2"/>
        <v>4073.2060000000001</v>
      </c>
    </row>
    <row r="186" spans="1:7" x14ac:dyDescent="0.25">
      <c r="A186">
        <v>11</v>
      </c>
      <c r="B186">
        <v>17</v>
      </c>
      <c r="C186">
        <v>28</v>
      </c>
      <c r="D186" t="s">
        <v>15</v>
      </c>
      <c r="E186" t="s">
        <v>585</v>
      </c>
      <c r="F186" t="s">
        <v>207</v>
      </c>
      <c r="G186" t="e">
        <f t="shared" si="2"/>
        <v>#VALUE!</v>
      </c>
    </row>
    <row r="187" spans="1:7" x14ac:dyDescent="0.25">
      <c r="A187">
        <v>20</v>
      </c>
      <c r="B187">
        <v>9</v>
      </c>
      <c r="C187">
        <v>29</v>
      </c>
      <c r="D187" t="s">
        <v>7</v>
      </c>
      <c r="E187">
        <v>40150.186000000002</v>
      </c>
      <c r="F187">
        <v>525.36300000000006</v>
      </c>
      <c r="G187">
        <f t="shared" si="2"/>
        <v>40150.186000000002</v>
      </c>
    </row>
    <row r="188" spans="1:7" x14ac:dyDescent="0.25">
      <c r="A188">
        <v>19</v>
      </c>
      <c r="B188">
        <v>10</v>
      </c>
      <c r="C188">
        <v>29</v>
      </c>
      <c r="D188" t="s">
        <v>8</v>
      </c>
      <c r="E188">
        <v>18399.800999999999</v>
      </c>
      <c r="F188">
        <v>149.505</v>
      </c>
      <c r="G188">
        <f t="shared" si="2"/>
        <v>18399.800999999999</v>
      </c>
    </row>
    <row r="189" spans="1:7" x14ac:dyDescent="0.25">
      <c r="A189">
        <v>18</v>
      </c>
      <c r="B189">
        <v>11</v>
      </c>
      <c r="C189">
        <v>29</v>
      </c>
      <c r="D189" t="s">
        <v>9</v>
      </c>
      <c r="E189">
        <v>2679.9940000000001</v>
      </c>
      <c r="F189">
        <v>7.3369999999999997</v>
      </c>
      <c r="G189">
        <f t="shared" si="2"/>
        <v>2679.9940000000001</v>
      </c>
    </row>
    <row r="190" spans="1:7" x14ac:dyDescent="0.25">
      <c r="A190">
        <v>17</v>
      </c>
      <c r="B190">
        <v>12</v>
      </c>
      <c r="C190">
        <v>29</v>
      </c>
      <c r="D190" t="s">
        <v>10</v>
      </c>
      <c r="E190">
        <v>-10602.829</v>
      </c>
      <c r="F190">
        <v>11.4</v>
      </c>
      <c r="G190">
        <f t="shared" si="2"/>
        <v>-10602.829</v>
      </c>
    </row>
    <row r="191" spans="1:7" x14ac:dyDescent="0.25">
      <c r="A191">
        <v>16</v>
      </c>
      <c r="B191">
        <v>13</v>
      </c>
      <c r="C191">
        <v>29</v>
      </c>
      <c r="D191" t="s">
        <v>11</v>
      </c>
      <c r="E191">
        <v>-18207.759999999998</v>
      </c>
      <c r="F191">
        <v>0.34499999999999997</v>
      </c>
      <c r="G191">
        <f t="shared" si="2"/>
        <v>-18207.759999999998</v>
      </c>
    </row>
    <row r="192" spans="1:7" x14ac:dyDescent="0.25">
      <c r="A192">
        <v>15</v>
      </c>
      <c r="B192">
        <v>14</v>
      </c>
      <c r="C192">
        <v>29</v>
      </c>
      <c r="D192" t="s">
        <v>12</v>
      </c>
      <c r="E192">
        <v>-21895.078379999999</v>
      </c>
      <c r="F192">
        <v>5.5999999999999995E-4</v>
      </c>
      <c r="G192">
        <f t="shared" si="2"/>
        <v>-21895.078379999999</v>
      </c>
    </row>
    <row r="193" spans="1:7" x14ac:dyDescent="0.25">
      <c r="A193">
        <v>14</v>
      </c>
      <c r="B193">
        <v>15</v>
      </c>
      <c r="C193">
        <v>29</v>
      </c>
      <c r="D193" t="s">
        <v>13</v>
      </c>
      <c r="E193">
        <v>-16952.848000000002</v>
      </c>
      <c r="F193">
        <v>0.35899999999999999</v>
      </c>
      <c r="G193">
        <f t="shared" si="2"/>
        <v>-16952.848000000002</v>
      </c>
    </row>
    <row r="194" spans="1:7" x14ac:dyDescent="0.25">
      <c r="A194">
        <v>13</v>
      </c>
      <c r="B194">
        <v>16</v>
      </c>
      <c r="C194">
        <v>29</v>
      </c>
      <c r="D194" t="s">
        <v>14</v>
      </c>
      <c r="E194">
        <v>-3156.4160000000002</v>
      </c>
      <c r="F194">
        <v>50</v>
      </c>
      <c r="G194">
        <f t="shared" si="2"/>
        <v>-3156.4160000000002</v>
      </c>
    </row>
    <row r="195" spans="1:7" x14ac:dyDescent="0.25">
      <c r="A195">
        <v>12</v>
      </c>
      <c r="B195">
        <v>17</v>
      </c>
      <c r="C195">
        <v>29</v>
      </c>
      <c r="D195" t="s">
        <v>15</v>
      </c>
      <c r="E195">
        <v>13162.175999999999</v>
      </c>
      <c r="F195">
        <v>188.68</v>
      </c>
      <c r="G195">
        <f t="shared" si="2"/>
        <v>13162.175999999999</v>
      </c>
    </row>
    <row r="196" spans="1:7" x14ac:dyDescent="0.25">
      <c r="A196">
        <v>21</v>
      </c>
      <c r="B196">
        <v>9</v>
      </c>
      <c r="C196">
        <v>30</v>
      </c>
      <c r="D196" t="s">
        <v>7</v>
      </c>
      <c r="E196" t="s">
        <v>586</v>
      </c>
      <c r="F196" t="s">
        <v>207</v>
      </c>
      <c r="G196" t="e">
        <f t="shared" si="2"/>
        <v>#VALUE!</v>
      </c>
    </row>
    <row r="197" spans="1:7" x14ac:dyDescent="0.25">
      <c r="A197">
        <v>20</v>
      </c>
      <c r="B197">
        <v>10</v>
      </c>
      <c r="C197">
        <v>30</v>
      </c>
      <c r="D197" t="s">
        <v>8</v>
      </c>
      <c r="E197">
        <v>23280.116999999998</v>
      </c>
      <c r="F197">
        <v>253.25</v>
      </c>
      <c r="G197">
        <f t="shared" si="2"/>
        <v>23280.116999999998</v>
      </c>
    </row>
    <row r="198" spans="1:7" x14ac:dyDescent="0.25">
      <c r="A198">
        <v>19</v>
      </c>
      <c r="B198">
        <v>11</v>
      </c>
      <c r="C198">
        <v>30</v>
      </c>
      <c r="D198" t="s">
        <v>9</v>
      </c>
      <c r="E198">
        <v>8474.67</v>
      </c>
      <c r="F198">
        <v>4.7270000000000003</v>
      </c>
      <c r="G198">
        <f t="shared" si="2"/>
        <v>8474.67</v>
      </c>
    </row>
    <row r="199" spans="1:7" x14ac:dyDescent="0.25">
      <c r="A199">
        <v>18</v>
      </c>
      <c r="B199">
        <v>12</v>
      </c>
      <c r="C199">
        <v>30</v>
      </c>
      <c r="D199" t="s">
        <v>10</v>
      </c>
      <c r="E199">
        <v>-8883.82</v>
      </c>
      <c r="F199">
        <v>3.4470000000000001</v>
      </c>
      <c r="G199">
        <f t="shared" si="2"/>
        <v>-8883.82</v>
      </c>
    </row>
    <row r="200" spans="1:7" x14ac:dyDescent="0.25">
      <c r="A200">
        <v>17</v>
      </c>
      <c r="B200">
        <v>13</v>
      </c>
      <c r="C200">
        <v>30</v>
      </c>
      <c r="D200" t="s">
        <v>11</v>
      </c>
      <c r="E200">
        <v>-15864.843999999999</v>
      </c>
      <c r="F200">
        <v>2.8879999999999999</v>
      </c>
      <c r="G200">
        <f t="shared" si="2"/>
        <v>-15864.843999999999</v>
      </c>
    </row>
    <row r="201" spans="1:7" x14ac:dyDescent="0.25">
      <c r="A201">
        <v>16</v>
      </c>
      <c r="B201">
        <v>14</v>
      </c>
      <c r="C201">
        <v>30</v>
      </c>
      <c r="D201" t="s">
        <v>12</v>
      </c>
      <c r="E201">
        <v>-24432.959999999999</v>
      </c>
      <c r="F201">
        <v>2.1999999999999999E-2</v>
      </c>
      <c r="G201">
        <f t="shared" ref="G201:G264" si="3">IF(ISNUMBER(E201),E201,VALUE(SUBSTITUTE(E201,"#",".01")))</f>
        <v>-24432.959999999999</v>
      </c>
    </row>
    <row r="202" spans="1:7" x14ac:dyDescent="0.25">
      <c r="A202">
        <v>15</v>
      </c>
      <c r="B202">
        <v>15</v>
      </c>
      <c r="C202">
        <v>30</v>
      </c>
      <c r="D202" t="s">
        <v>13</v>
      </c>
      <c r="E202">
        <v>-20200.853999999999</v>
      </c>
      <c r="F202">
        <v>6.5000000000000002E-2</v>
      </c>
      <c r="G202">
        <f t="shared" si="3"/>
        <v>-20200.853999999999</v>
      </c>
    </row>
    <row r="203" spans="1:7" x14ac:dyDescent="0.25">
      <c r="A203">
        <v>14</v>
      </c>
      <c r="B203">
        <v>16</v>
      </c>
      <c r="C203">
        <v>30</v>
      </c>
      <c r="D203" t="s">
        <v>14</v>
      </c>
      <c r="E203">
        <v>-14059.253000000001</v>
      </c>
      <c r="F203">
        <v>0.20599999999999999</v>
      </c>
      <c r="G203">
        <f t="shared" si="3"/>
        <v>-14059.253000000001</v>
      </c>
    </row>
    <row r="204" spans="1:7" x14ac:dyDescent="0.25">
      <c r="A204">
        <v>13</v>
      </c>
      <c r="B204">
        <v>17</v>
      </c>
      <c r="C204">
        <v>30</v>
      </c>
      <c r="D204" t="s">
        <v>15</v>
      </c>
      <c r="E204" t="s">
        <v>206</v>
      </c>
      <c r="F204" t="s">
        <v>203</v>
      </c>
      <c r="G204" t="e">
        <f t="shared" si="3"/>
        <v>#VALUE!</v>
      </c>
    </row>
    <row r="205" spans="1:7" x14ac:dyDescent="0.25">
      <c r="A205">
        <v>12</v>
      </c>
      <c r="B205">
        <v>18</v>
      </c>
      <c r="C205">
        <v>30</v>
      </c>
      <c r="D205" t="s">
        <v>16</v>
      </c>
      <c r="E205">
        <v>20931.147000000001</v>
      </c>
      <c r="F205">
        <v>206.155</v>
      </c>
      <c r="G205">
        <f t="shared" si="3"/>
        <v>20931.147000000001</v>
      </c>
    </row>
    <row r="206" spans="1:7" x14ac:dyDescent="0.25">
      <c r="A206">
        <v>22</v>
      </c>
      <c r="B206">
        <v>9</v>
      </c>
      <c r="C206">
        <v>31</v>
      </c>
      <c r="D206" t="s">
        <v>7</v>
      </c>
      <c r="E206" t="s">
        <v>587</v>
      </c>
      <c r="F206" t="s">
        <v>588</v>
      </c>
      <c r="G206" t="e">
        <f t="shared" si="3"/>
        <v>#VALUE!</v>
      </c>
    </row>
    <row r="207" spans="1:7" x14ac:dyDescent="0.25">
      <c r="A207">
        <v>21</v>
      </c>
      <c r="B207">
        <v>10</v>
      </c>
      <c r="C207">
        <v>31</v>
      </c>
      <c r="D207" t="s">
        <v>8</v>
      </c>
      <c r="E207">
        <v>31181.591</v>
      </c>
      <c r="F207">
        <v>266.19499999999999</v>
      </c>
      <c r="G207">
        <f t="shared" si="3"/>
        <v>31181.591</v>
      </c>
    </row>
    <row r="208" spans="1:7" x14ac:dyDescent="0.25">
      <c r="A208">
        <v>20</v>
      </c>
      <c r="B208">
        <v>11</v>
      </c>
      <c r="C208">
        <v>31</v>
      </c>
      <c r="D208" t="s">
        <v>9</v>
      </c>
      <c r="E208">
        <v>12246.031000000001</v>
      </c>
      <c r="F208">
        <v>13.972</v>
      </c>
      <c r="G208">
        <f t="shared" si="3"/>
        <v>12246.031000000001</v>
      </c>
    </row>
    <row r="209" spans="1:7" x14ac:dyDescent="0.25">
      <c r="A209">
        <v>19</v>
      </c>
      <c r="B209">
        <v>12</v>
      </c>
      <c r="C209">
        <v>31</v>
      </c>
      <c r="D209" t="s">
        <v>10</v>
      </c>
      <c r="E209">
        <v>-3122.1509999999998</v>
      </c>
      <c r="F209">
        <v>3.0739999999999998</v>
      </c>
      <c r="G209">
        <f t="shared" si="3"/>
        <v>-3122.1509999999998</v>
      </c>
    </row>
    <row r="210" spans="1:7" x14ac:dyDescent="0.25">
      <c r="A210">
        <v>18</v>
      </c>
      <c r="B210">
        <v>13</v>
      </c>
      <c r="C210">
        <v>31</v>
      </c>
      <c r="D210" t="s">
        <v>11</v>
      </c>
      <c r="E210">
        <v>-14950.706</v>
      </c>
      <c r="F210">
        <v>2.2360000000000002</v>
      </c>
      <c r="G210">
        <f t="shared" si="3"/>
        <v>-14950.706</v>
      </c>
    </row>
    <row r="211" spans="1:7" x14ac:dyDescent="0.25">
      <c r="A211">
        <v>17</v>
      </c>
      <c r="B211">
        <v>14</v>
      </c>
      <c r="C211">
        <v>31</v>
      </c>
      <c r="D211" t="s">
        <v>12</v>
      </c>
      <c r="E211">
        <v>-22949.036</v>
      </c>
      <c r="F211">
        <v>4.2999999999999997E-2</v>
      </c>
      <c r="G211">
        <f t="shared" si="3"/>
        <v>-22949.036</v>
      </c>
    </row>
    <row r="212" spans="1:7" x14ac:dyDescent="0.25">
      <c r="A212">
        <v>16</v>
      </c>
      <c r="B212">
        <v>15</v>
      </c>
      <c r="C212">
        <v>31</v>
      </c>
      <c r="D212" t="s">
        <v>13</v>
      </c>
      <c r="E212">
        <v>-24440.540949999999</v>
      </c>
      <c r="F212">
        <v>6.7000000000000002E-4</v>
      </c>
      <c r="G212">
        <f t="shared" si="3"/>
        <v>-24440.540949999999</v>
      </c>
    </row>
    <row r="213" spans="1:7" x14ac:dyDescent="0.25">
      <c r="A213">
        <v>15</v>
      </c>
      <c r="B213">
        <v>16</v>
      </c>
      <c r="C213">
        <v>31</v>
      </c>
      <c r="D213" t="s">
        <v>14</v>
      </c>
      <c r="E213">
        <v>-19042.525000000001</v>
      </c>
      <c r="F213">
        <v>0.22900000000000001</v>
      </c>
      <c r="G213">
        <f t="shared" si="3"/>
        <v>-19042.525000000001</v>
      </c>
    </row>
    <row r="214" spans="1:7" x14ac:dyDescent="0.25">
      <c r="A214">
        <v>14</v>
      </c>
      <c r="B214">
        <v>17</v>
      </c>
      <c r="C214">
        <v>31</v>
      </c>
      <c r="D214" t="s">
        <v>15</v>
      </c>
      <c r="E214">
        <v>-7034.5510000000004</v>
      </c>
      <c r="F214">
        <v>3.4470000000000001</v>
      </c>
      <c r="G214">
        <f t="shared" si="3"/>
        <v>-7034.5510000000004</v>
      </c>
    </row>
    <row r="215" spans="1:7" x14ac:dyDescent="0.25">
      <c r="A215">
        <v>13</v>
      </c>
      <c r="B215">
        <v>18</v>
      </c>
      <c r="C215">
        <v>31</v>
      </c>
      <c r="D215" t="s">
        <v>16</v>
      </c>
      <c r="E215" t="s">
        <v>589</v>
      </c>
      <c r="F215" t="s">
        <v>202</v>
      </c>
      <c r="G215" t="e">
        <f t="shared" si="3"/>
        <v>#VALUE!</v>
      </c>
    </row>
    <row r="216" spans="1:7" x14ac:dyDescent="0.25">
      <c r="A216">
        <v>22</v>
      </c>
      <c r="B216">
        <v>10</v>
      </c>
      <c r="C216">
        <v>32</v>
      </c>
      <c r="D216" t="s">
        <v>8</v>
      </c>
      <c r="E216" t="s">
        <v>590</v>
      </c>
      <c r="F216" t="s">
        <v>199</v>
      </c>
      <c r="G216" t="e">
        <f t="shared" si="3"/>
        <v>#VALUE!</v>
      </c>
    </row>
    <row r="217" spans="1:7" x14ac:dyDescent="0.25">
      <c r="A217">
        <v>21</v>
      </c>
      <c r="B217">
        <v>11</v>
      </c>
      <c r="C217">
        <v>32</v>
      </c>
      <c r="D217" t="s">
        <v>9</v>
      </c>
      <c r="E217">
        <v>18640.151000000002</v>
      </c>
      <c r="F217">
        <v>37.26</v>
      </c>
      <c r="G217">
        <f t="shared" si="3"/>
        <v>18640.151000000002</v>
      </c>
    </row>
    <row r="218" spans="1:7" x14ac:dyDescent="0.25">
      <c r="A218">
        <v>20</v>
      </c>
      <c r="B218">
        <v>12</v>
      </c>
      <c r="C218">
        <v>32</v>
      </c>
      <c r="D218" t="s">
        <v>10</v>
      </c>
      <c r="E218">
        <v>-828.9</v>
      </c>
      <c r="F218">
        <v>3.26</v>
      </c>
      <c r="G218">
        <f t="shared" si="3"/>
        <v>-828.9</v>
      </c>
    </row>
    <row r="219" spans="1:7" x14ac:dyDescent="0.25">
      <c r="A219">
        <v>19</v>
      </c>
      <c r="B219">
        <v>13</v>
      </c>
      <c r="C219">
        <v>32</v>
      </c>
      <c r="D219" t="s">
        <v>11</v>
      </c>
      <c r="E219">
        <v>-11099.367</v>
      </c>
      <c r="F219">
        <v>7.173</v>
      </c>
      <c r="G219">
        <f t="shared" si="3"/>
        <v>-11099.367</v>
      </c>
    </row>
    <row r="220" spans="1:7" x14ac:dyDescent="0.25">
      <c r="A220">
        <v>18</v>
      </c>
      <c r="B220">
        <v>14</v>
      </c>
      <c r="C220">
        <v>32</v>
      </c>
      <c r="D220" t="s">
        <v>12</v>
      </c>
      <c r="E220">
        <v>-24077.686000000002</v>
      </c>
      <c r="F220">
        <v>0.29799999999999999</v>
      </c>
      <c r="G220">
        <f t="shared" si="3"/>
        <v>-24077.686000000002</v>
      </c>
    </row>
    <row r="221" spans="1:7" x14ac:dyDescent="0.25">
      <c r="A221">
        <v>17</v>
      </c>
      <c r="B221">
        <v>15</v>
      </c>
      <c r="C221">
        <v>32</v>
      </c>
      <c r="D221" t="s">
        <v>13</v>
      </c>
      <c r="E221">
        <v>-24304.874</v>
      </c>
      <c r="F221">
        <v>0.04</v>
      </c>
      <c r="G221">
        <f t="shared" si="3"/>
        <v>-24304.874</v>
      </c>
    </row>
    <row r="222" spans="1:7" x14ac:dyDescent="0.25">
      <c r="A222">
        <v>16</v>
      </c>
      <c r="B222">
        <v>16</v>
      </c>
      <c r="C222">
        <v>32</v>
      </c>
      <c r="D222" t="s">
        <v>14</v>
      </c>
      <c r="E222">
        <v>-26015.53355</v>
      </c>
      <c r="F222">
        <v>1.32E-3</v>
      </c>
      <c r="G222">
        <f t="shared" si="3"/>
        <v>-26015.53355</v>
      </c>
    </row>
    <row r="223" spans="1:7" x14ac:dyDescent="0.25">
      <c r="A223">
        <v>15</v>
      </c>
      <c r="B223">
        <v>17</v>
      </c>
      <c r="C223">
        <v>32</v>
      </c>
      <c r="D223" t="s">
        <v>15</v>
      </c>
      <c r="E223">
        <v>-13334.674000000001</v>
      </c>
      <c r="F223">
        <v>0.56200000000000006</v>
      </c>
      <c r="G223">
        <f t="shared" si="3"/>
        <v>-13334.674000000001</v>
      </c>
    </row>
    <row r="224" spans="1:7" x14ac:dyDescent="0.25">
      <c r="A224">
        <v>14</v>
      </c>
      <c r="B224">
        <v>18</v>
      </c>
      <c r="C224">
        <v>32</v>
      </c>
      <c r="D224" t="s">
        <v>16</v>
      </c>
      <c r="E224">
        <v>-2200.3510000000001</v>
      </c>
      <c r="F224">
        <v>1.77</v>
      </c>
      <c r="G224">
        <f t="shared" si="3"/>
        <v>-2200.3510000000001</v>
      </c>
    </row>
    <row r="225" spans="1:7" x14ac:dyDescent="0.25">
      <c r="A225">
        <v>13</v>
      </c>
      <c r="B225">
        <v>19</v>
      </c>
      <c r="C225">
        <v>32</v>
      </c>
      <c r="D225" t="s">
        <v>17</v>
      </c>
      <c r="E225" t="s">
        <v>591</v>
      </c>
      <c r="F225" t="s">
        <v>197</v>
      </c>
      <c r="G225" t="e">
        <f t="shared" si="3"/>
        <v>#VALUE!</v>
      </c>
    </row>
    <row r="226" spans="1:7" x14ac:dyDescent="0.25">
      <c r="A226">
        <v>23</v>
      </c>
      <c r="B226">
        <v>10</v>
      </c>
      <c r="C226">
        <v>33</v>
      </c>
      <c r="D226" t="s">
        <v>8</v>
      </c>
      <c r="E226" t="s">
        <v>450</v>
      </c>
      <c r="F226" t="s">
        <v>207</v>
      </c>
      <c r="G226" t="e">
        <f t="shared" si="3"/>
        <v>#VALUE!</v>
      </c>
    </row>
    <row r="227" spans="1:7" x14ac:dyDescent="0.25">
      <c r="A227">
        <v>22</v>
      </c>
      <c r="B227">
        <v>11</v>
      </c>
      <c r="C227">
        <v>33</v>
      </c>
      <c r="D227" t="s">
        <v>9</v>
      </c>
      <c r="E227">
        <v>23780.11</v>
      </c>
      <c r="F227">
        <v>449.91199999999998</v>
      </c>
      <c r="G227">
        <f t="shared" si="3"/>
        <v>23780.11</v>
      </c>
    </row>
    <row r="228" spans="1:7" x14ac:dyDescent="0.25">
      <c r="A228">
        <v>21</v>
      </c>
      <c r="B228">
        <v>12</v>
      </c>
      <c r="C228">
        <v>33</v>
      </c>
      <c r="D228" t="s">
        <v>10</v>
      </c>
      <c r="E228">
        <v>4962.2969999999996</v>
      </c>
      <c r="F228">
        <v>2.8879999999999999</v>
      </c>
      <c r="G228">
        <f t="shared" si="3"/>
        <v>4962.2969999999996</v>
      </c>
    </row>
    <row r="229" spans="1:7" x14ac:dyDescent="0.25">
      <c r="A229">
        <v>20</v>
      </c>
      <c r="B229">
        <v>13</v>
      </c>
      <c r="C229">
        <v>33</v>
      </c>
      <c r="D229" t="s">
        <v>11</v>
      </c>
      <c r="E229">
        <v>-8497.3799999999992</v>
      </c>
      <c r="F229">
        <v>6.9859999999999998</v>
      </c>
      <c r="G229">
        <f t="shared" si="3"/>
        <v>-8497.3799999999992</v>
      </c>
    </row>
    <row r="230" spans="1:7" x14ac:dyDescent="0.25">
      <c r="A230">
        <v>19</v>
      </c>
      <c r="B230">
        <v>14</v>
      </c>
      <c r="C230">
        <v>33</v>
      </c>
      <c r="D230" t="s">
        <v>12</v>
      </c>
      <c r="E230">
        <v>-20514.325000000001</v>
      </c>
      <c r="F230">
        <v>0.69899999999999995</v>
      </c>
      <c r="G230">
        <f t="shared" si="3"/>
        <v>-20514.325000000001</v>
      </c>
    </row>
    <row r="231" spans="1:7" x14ac:dyDescent="0.25">
      <c r="A231">
        <v>18</v>
      </c>
      <c r="B231">
        <v>15</v>
      </c>
      <c r="C231">
        <v>33</v>
      </c>
      <c r="D231" t="s">
        <v>13</v>
      </c>
      <c r="E231">
        <v>-26337.346000000001</v>
      </c>
      <c r="F231">
        <v>1.0900000000000001</v>
      </c>
      <c r="G231">
        <f t="shared" si="3"/>
        <v>-26337.346000000001</v>
      </c>
    </row>
    <row r="232" spans="1:7" x14ac:dyDescent="0.25">
      <c r="A232">
        <v>17</v>
      </c>
      <c r="B232">
        <v>16</v>
      </c>
      <c r="C232">
        <v>33</v>
      </c>
      <c r="D232" t="s">
        <v>14</v>
      </c>
      <c r="E232">
        <v>-26585.854340000002</v>
      </c>
      <c r="F232">
        <v>1.3500000000000001E-3</v>
      </c>
      <c r="G232">
        <f t="shared" si="3"/>
        <v>-26585.854340000002</v>
      </c>
    </row>
    <row r="233" spans="1:7" x14ac:dyDescent="0.25">
      <c r="A233">
        <v>16</v>
      </c>
      <c r="B233">
        <v>17</v>
      </c>
      <c r="C233">
        <v>33</v>
      </c>
      <c r="D233" t="s">
        <v>15</v>
      </c>
      <c r="E233">
        <v>-21003.337</v>
      </c>
      <c r="F233">
        <v>0.39100000000000001</v>
      </c>
      <c r="G233">
        <f t="shared" si="3"/>
        <v>-21003.337</v>
      </c>
    </row>
    <row r="234" spans="1:7" x14ac:dyDescent="0.25">
      <c r="A234">
        <v>15</v>
      </c>
      <c r="B234">
        <v>18</v>
      </c>
      <c r="C234">
        <v>33</v>
      </c>
      <c r="D234" t="s">
        <v>16</v>
      </c>
      <c r="E234">
        <v>-9384.2919999999995</v>
      </c>
      <c r="F234">
        <v>0.40100000000000002</v>
      </c>
      <c r="G234">
        <f t="shared" si="3"/>
        <v>-9384.2919999999995</v>
      </c>
    </row>
    <row r="235" spans="1:7" x14ac:dyDescent="0.25">
      <c r="A235">
        <v>14</v>
      </c>
      <c r="B235">
        <v>19</v>
      </c>
      <c r="C235">
        <v>33</v>
      </c>
      <c r="D235" t="s">
        <v>17</v>
      </c>
      <c r="E235" t="s">
        <v>592</v>
      </c>
      <c r="F235" t="s">
        <v>203</v>
      </c>
      <c r="G235" t="e">
        <f t="shared" si="3"/>
        <v>#VALUE!</v>
      </c>
    </row>
    <row r="236" spans="1:7" x14ac:dyDescent="0.25">
      <c r="A236">
        <v>24</v>
      </c>
      <c r="B236">
        <v>10</v>
      </c>
      <c r="C236">
        <v>34</v>
      </c>
      <c r="D236" t="s">
        <v>8</v>
      </c>
      <c r="E236" t="s">
        <v>593</v>
      </c>
      <c r="F236" t="s">
        <v>452</v>
      </c>
      <c r="G236" t="e">
        <f t="shared" si="3"/>
        <v>#VALUE!</v>
      </c>
    </row>
    <row r="237" spans="1:7" x14ac:dyDescent="0.25">
      <c r="A237">
        <v>23</v>
      </c>
      <c r="B237">
        <v>11</v>
      </c>
      <c r="C237">
        <v>34</v>
      </c>
      <c r="D237" t="s">
        <v>9</v>
      </c>
      <c r="E237">
        <v>31680.111000000001</v>
      </c>
      <c r="F237">
        <v>599.41600000000005</v>
      </c>
      <c r="G237">
        <f t="shared" si="3"/>
        <v>31680.111000000001</v>
      </c>
    </row>
    <row r="238" spans="1:7" x14ac:dyDescent="0.25">
      <c r="A238">
        <v>22</v>
      </c>
      <c r="B238">
        <v>12</v>
      </c>
      <c r="C238">
        <v>34</v>
      </c>
      <c r="D238" t="s">
        <v>10</v>
      </c>
      <c r="E238">
        <v>8323.348</v>
      </c>
      <c r="F238">
        <v>28.876000000000001</v>
      </c>
      <c r="G238">
        <f t="shared" si="3"/>
        <v>8323.348</v>
      </c>
    </row>
    <row r="239" spans="1:7" x14ac:dyDescent="0.25">
      <c r="A239">
        <v>21</v>
      </c>
      <c r="B239">
        <v>13</v>
      </c>
      <c r="C239">
        <v>34</v>
      </c>
      <c r="D239" t="s">
        <v>11</v>
      </c>
      <c r="E239">
        <v>-3000.2890000000002</v>
      </c>
      <c r="F239">
        <v>3.0739999999999998</v>
      </c>
      <c r="G239">
        <f t="shared" si="3"/>
        <v>-3000.2890000000002</v>
      </c>
    </row>
    <row r="240" spans="1:7" x14ac:dyDescent="0.25">
      <c r="A240">
        <v>20</v>
      </c>
      <c r="B240">
        <v>14</v>
      </c>
      <c r="C240">
        <v>34</v>
      </c>
      <c r="D240" t="s">
        <v>12</v>
      </c>
      <c r="E240">
        <v>-19956.851999999999</v>
      </c>
      <c r="F240">
        <v>14.118</v>
      </c>
      <c r="G240">
        <f t="shared" si="3"/>
        <v>-19956.851999999999</v>
      </c>
    </row>
    <row r="241" spans="1:7" x14ac:dyDescent="0.25">
      <c r="A241">
        <v>19</v>
      </c>
      <c r="B241">
        <v>15</v>
      </c>
      <c r="C241">
        <v>34</v>
      </c>
      <c r="D241" t="s">
        <v>13</v>
      </c>
      <c r="E241">
        <v>-24548.698</v>
      </c>
      <c r="F241">
        <v>0.81</v>
      </c>
      <c r="G241">
        <f t="shared" si="3"/>
        <v>-24548.698</v>
      </c>
    </row>
    <row r="242" spans="1:7" x14ac:dyDescent="0.25">
      <c r="A242">
        <v>18</v>
      </c>
      <c r="B242">
        <v>16</v>
      </c>
      <c r="C242">
        <v>34</v>
      </c>
      <c r="D242" t="s">
        <v>14</v>
      </c>
      <c r="E242">
        <v>-29931.685000000001</v>
      </c>
      <c r="F242">
        <v>4.4999999999999998E-2</v>
      </c>
      <c r="G242">
        <f t="shared" si="3"/>
        <v>-29931.685000000001</v>
      </c>
    </row>
    <row r="243" spans="1:7" x14ac:dyDescent="0.25">
      <c r="A243">
        <v>17</v>
      </c>
      <c r="B243">
        <v>17</v>
      </c>
      <c r="C243">
        <v>34</v>
      </c>
      <c r="D243" t="s">
        <v>15</v>
      </c>
      <c r="E243">
        <v>-24440.081999999999</v>
      </c>
      <c r="F243">
        <v>4.9000000000000002E-2</v>
      </c>
      <c r="G243">
        <f t="shared" si="3"/>
        <v>-24440.081999999999</v>
      </c>
    </row>
    <row r="244" spans="1:7" x14ac:dyDescent="0.25">
      <c r="A244">
        <v>16</v>
      </c>
      <c r="B244">
        <v>18</v>
      </c>
      <c r="C244">
        <v>34</v>
      </c>
      <c r="D244" t="s">
        <v>16</v>
      </c>
      <c r="E244">
        <v>-18378.29</v>
      </c>
      <c r="F244">
        <v>7.8E-2</v>
      </c>
      <c r="G244">
        <f t="shared" si="3"/>
        <v>-18378.29</v>
      </c>
    </row>
    <row r="245" spans="1:7" x14ac:dyDescent="0.25">
      <c r="A245">
        <v>15</v>
      </c>
      <c r="B245">
        <v>19</v>
      </c>
      <c r="C245">
        <v>34</v>
      </c>
      <c r="D245" t="s">
        <v>17</v>
      </c>
      <c r="E245" t="s">
        <v>594</v>
      </c>
      <c r="F245" t="s">
        <v>203</v>
      </c>
      <c r="G245" t="e">
        <f t="shared" si="3"/>
        <v>#VALUE!</v>
      </c>
    </row>
    <row r="246" spans="1:7" x14ac:dyDescent="0.25">
      <c r="A246">
        <v>14</v>
      </c>
      <c r="B246">
        <v>20</v>
      </c>
      <c r="C246">
        <v>34</v>
      </c>
      <c r="D246" t="s">
        <v>18</v>
      </c>
      <c r="E246" t="s">
        <v>595</v>
      </c>
      <c r="F246" t="s">
        <v>200</v>
      </c>
      <c r="G246" t="e">
        <f t="shared" si="3"/>
        <v>#VALUE!</v>
      </c>
    </row>
    <row r="247" spans="1:7" x14ac:dyDescent="0.25">
      <c r="A247">
        <v>24</v>
      </c>
      <c r="B247">
        <v>11</v>
      </c>
      <c r="C247">
        <v>35</v>
      </c>
      <c r="D247" t="s">
        <v>9</v>
      </c>
      <c r="E247" t="s">
        <v>596</v>
      </c>
      <c r="F247" t="s">
        <v>597</v>
      </c>
      <c r="G247" t="e">
        <f t="shared" si="3"/>
        <v>#VALUE!</v>
      </c>
    </row>
    <row r="248" spans="1:7" x14ac:dyDescent="0.25">
      <c r="A248">
        <v>23</v>
      </c>
      <c r="B248">
        <v>12</v>
      </c>
      <c r="C248">
        <v>35</v>
      </c>
      <c r="D248" t="s">
        <v>10</v>
      </c>
      <c r="E248">
        <v>15639.784</v>
      </c>
      <c r="F248">
        <v>269.66800000000001</v>
      </c>
      <c r="G248">
        <f t="shared" si="3"/>
        <v>15639.784</v>
      </c>
    </row>
    <row r="249" spans="1:7" x14ac:dyDescent="0.25">
      <c r="A249">
        <v>22</v>
      </c>
      <c r="B249">
        <v>13</v>
      </c>
      <c r="C249">
        <v>35</v>
      </c>
      <c r="D249" t="s">
        <v>11</v>
      </c>
      <c r="E249">
        <v>-223.72800000000001</v>
      </c>
      <c r="F249">
        <v>7.359</v>
      </c>
      <c r="G249">
        <f t="shared" si="3"/>
        <v>-223.72800000000001</v>
      </c>
    </row>
    <row r="250" spans="1:7" x14ac:dyDescent="0.25">
      <c r="A250">
        <v>21</v>
      </c>
      <c r="B250">
        <v>14</v>
      </c>
      <c r="C250">
        <v>35</v>
      </c>
      <c r="D250" t="s">
        <v>12</v>
      </c>
      <c r="E250">
        <v>-14391.457</v>
      </c>
      <c r="F250">
        <v>35.856999999999999</v>
      </c>
      <c r="G250">
        <f t="shared" si="3"/>
        <v>-14391.457</v>
      </c>
    </row>
    <row r="251" spans="1:7" x14ac:dyDescent="0.25">
      <c r="A251">
        <v>20</v>
      </c>
      <c r="B251">
        <v>15</v>
      </c>
      <c r="C251">
        <v>35</v>
      </c>
      <c r="D251" t="s">
        <v>13</v>
      </c>
      <c r="E251">
        <v>-24857.798999999999</v>
      </c>
      <c r="F251">
        <v>1.8660000000000001</v>
      </c>
      <c r="G251">
        <f t="shared" si="3"/>
        <v>-24857.798999999999</v>
      </c>
    </row>
    <row r="252" spans="1:7" x14ac:dyDescent="0.25">
      <c r="A252">
        <v>19</v>
      </c>
      <c r="B252">
        <v>16</v>
      </c>
      <c r="C252">
        <v>35</v>
      </c>
      <c r="D252" t="s">
        <v>14</v>
      </c>
      <c r="E252">
        <v>-28846.205999999998</v>
      </c>
      <c r="F252">
        <v>0.04</v>
      </c>
      <c r="G252">
        <f t="shared" si="3"/>
        <v>-28846.205999999998</v>
      </c>
    </row>
    <row r="253" spans="1:7" x14ac:dyDescent="0.25">
      <c r="A253">
        <v>18</v>
      </c>
      <c r="B253">
        <v>17</v>
      </c>
      <c r="C253">
        <v>35</v>
      </c>
      <c r="D253" t="s">
        <v>15</v>
      </c>
      <c r="E253">
        <v>-29013.527999999998</v>
      </c>
      <c r="F253">
        <v>3.5000000000000003E-2</v>
      </c>
      <c r="G253">
        <f t="shared" si="3"/>
        <v>-29013.527999999998</v>
      </c>
    </row>
    <row r="254" spans="1:7" x14ac:dyDescent="0.25">
      <c r="A254">
        <v>17</v>
      </c>
      <c r="B254">
        <v>18</v>
      </c>
      <c r="C254">
        <v>35</v>
      </c>
      <c r="D254" t="s">
        <v>16</v>
      </c>
      <c r="E254">
        <v>-23047.284</v>
      </c>
      <c r="F254">
        <v>0.68</v>
      </c>
      <c r="G254">
        <f t="shared" si="3"/>
        <v>-23047.284</v>
      </c>
    </row>
    <row r="255" spans="1:7" x14ac:dyDescent="0.25">
      <c r="A255">
        <v>16</v>
      </c>
      <c r="B255">
        <v>19</v>
      </c>
      <c r="C255">
        <v>35</v>
      </c>
      <c r="D255" t="s">
        <v>17</v>
      </c>
      <c r="E255">
        <v>-11172.891</v>
      </c>
      <c r="F255">
        <v>0.51200000000000001</v>
      </c>
      <c r="G255">
        <f t="shared" si="3"/>
        <v>-11172.891</v>
      </c>
    </row>
    <row r="256" spans="1:7" x14ac:dyDescent="0.25">
      <c r="A256">
        <v>15</v>
      </c>
      <c r="B256">
        <v>20</v>
      </c>
      <c r="C256">
        <v>35</v>
      </c>
      <c r="D256" t="s">
        <v>18</v>
      </c>
      <c r="E256" t="s">
        <v>598</v>
      </c>
      <c r="F256" t="s">
        <v>203</v>
      </c>
      <c r="G256" t="e">
        <f t="shared" si="3"/>
        <v>#VALUE!</v>
      </c>
    </row>
    <row r="257" spans="1:7" x14ac:dyDescent="0.25">
      <c r="A257">
        <v>25</v>
      </c>
      <c r="B257">
        <v>11</v>
      </c>
      <c r="C257">
        <v>36</v>
      </c>
      <c r="D257" t="s">
        <v>9</v>
      </c>
      <c r="E257" t="s">
        <v>599</v>
      </c>
      <c r="F257" t="s">
        <v>553</v>
      </c>
      <c r="G257" t="e">
        <f t="shared" si="3"/>
        <v>#VALUE!</v>
      </c>
    </row>
    <row r="258" spans="1:7" x14ac:dyDescent="0.25">
      <c r="A258">
        <v>24</v>
      </c>
      <c r="B258">
        <v>12</v>
      </c>
      <c r="C258">
        <v>36</v>
      </c>
      <c r="D258" t="s">
        <v>10</v>
      </c>
      <c r="E258">
        <v>20380.156999999999</v>
      </c>
      <c r="F258">
        <v>690.23699999999997</v>
      </c>
      <c r="G258">
        <f t="shared" si="3"/>
        <v>20380.156999999999</v>
      </c>
    </row>
    <row r="259" spans="1:7" x14ac:dyDescent="0.25">
      <c r="A259">
        <v>23</v>
      </c>
      <c r="B259">
        <v>13</v>
      </c>
      <c r="C259">
        <v>36</v>
      </c>
      <c r="D259" t="s">
        <v>11</v>
      </c>
      <c r="E259">
        <v>5950.384</v>
      </c>
      <c r="F259">
        <v>149.505</v>
      </c>
      <c r="G259">
        <f t="shared" si="3"/>
        <v>5950.384</v>
      </c>
    </row>
    <row r="260" spans="1:7" x14ac:dyDescent="0.25">
      <c r="A260">
        <v>22</v>
      </c>
      <c r="B260">
        <v>14</v>
      </c>
      <c r="C260">
        <v>36</v>
      </c>
      <c r="D260" t="s">
        <v>12</v>
      </c>
      <c r="E260">
        <v>-12436.124</v>
      </c>
      <c r="F260">
        <v>71.796999999999997</v>
      </c>
      <c r="G260">
        <f t="shared" si="3"/>
        <v>-12436.124</v>
      </c>
    </row>
    <row r="261" spans="1:7" x14ac:dyDescent="0.25">
      <c r="A261">
        <v>21</v>
      </c>
      <c r="B261">
        <v>15</v>
      </c>
      <c r="C261">
        <v>36</v>
      </c>
      <c r="D261" t="s">
        <v>13</v>
      </c>
      <c r="E261">
        <v>-20251.034</v>
      </c>
      <c r="F261">
        <v>13.114000000000001</v>
      </c>
      <c r="G261">
        <f t="shared" si="3"/>
        <v>-20251.034</v>
      </c>
    </row>
    <row r="262" spans="1:7" x14ac:dyDescent="0.25">
      <c r="A262">
        <v>20</v>
      </c>
      <c r="B262">
        <v>16</v>
      </c>
      <c r="C262">
        <v>36</v>
      </c>
      <c r="D262" t="s">
        <v>14</v>
      </c>
      <c r="E262">
        <v>-30664.131000000001</v>
      </c>
      <c r="F262">
        <v>0.188</v>
      </c>
      <c r="G262">
        <f t="shared" si="3"/>
        <v>-30664.131000000001</v>
      </c>
    </row>
    <row r="263" spans="1:7" x14ac:dyDescent="0.25">
      <c r="A263">
        <v>19</v>
      </c>
      <c r="B263">
        <v>17</v>
      </c>
      <c r="C263">
        <v>36</v>
      </c>
      <c r="D263" t="s">
        <v>15</v>
      </c>
      <c r="E263">
        <v>-29522.005000000001</v>
      </c>
      <c r="F263">
        <v>3.5999999999999997E-2</v>
      </c>
      <c r="G263">
        <f t="shared" si="3"/>
        <v>-29522.005000000001</v>
      </c>
    </row>
    <row r="264" spans="1:7" x14ac:dyDescent="0.25">
      <c r="A264">
        <v>18</v>
      </c>
      <c r="B264">
        <v>18</v>
      </c>
      <c r="C264">
        <v>36</v>
      </c>
      <c r="D264" t="s">
        <v>16</v>
      </c>
      <c r="E264">
        <v>-30231.54</v>
      </c>
      <c r="F264">
        <v>2.7E-2</v>
      </c>
      <c r="G264">
        <f t="shared" si="3"/>
        <v>-30231.54</v>
      </c>
    </row>
    <row r="265" spans="1:7" x14ac:dyDescent="0.25">
      <c r="A265">
        <v>17</v>
      </c>
      <c r="B265">
        <v>19</v>
      </c>
      <c r="C265">
        <v>36</v>
      </c>
      <c r="D265" t="s">
        <v>17</v>
      </c>
      <c r="E265">
        <v>-17417.064999999999</v>
      </c>
      <c r="F265">
        <v>0.34100000000000003</v>
      </c>
      <c r="G265">
        <f t="shared" ref="G265:G328" si="4">IF(ISNUMBER(E265),E265,VALUE(SUBSTITUTE(E265,"#",".01")))</f>
        <v>-17417.064999999999</v>
      </c>
    </row>
    <row r="266" spans="1:7" x14ac:dyDescent="0.25">
      <c r="A266">
        <v>16</v>
      </c>
      <c r="B266">
        <v>20</v>
      </c>
      <c r="C266">
        <v>36</v>
      </c>
      <c r="D266" t="s">
        <v>18</v>
      </c>
      <c r="E266">
        <v>-6451.1490000000003</v>
      </c>
      <c r="F266">
        <v>40</v>
      </c>
      <c r="G266">
        <f t="shared" si="4"/>
        <v>-6451.1490000000003</v>
      </c>
    </row>
    <row r="267" spans="1:7" x14ac:dyDescent="0.25">
      <c r="A267">
        <v>15</v>
      </c>
      <c r="B267">
        <v>21</v>
      </c>
      <c r="C267">
        <v>36</v>
      </c>
      <c r="D267" t="s">
        <v>19</v>
      </c>
      <c r="E267" t="s">
        <v>600</v>
      </c>
      <c r="F267" t="s">
        <v>200</v>
      </c>
      <c r="G267" t="e">
        <f t="shared" si="4"/>
        <v>#VALUE!</v>
      </c>
    </row>
    <row r="268" spans="1:7" x14ac:dyDescent="0.25">
      <c r="A268">
        <v>26</v>
      </c>
      <c r="B268">
        <v>11</v>
      </c>
      <c r="C268">
        <v>37</v>
      </c>
      <c r="D268" t="s">
        <v>9</v>
      </c>
      <c r="E268" t="s">
        <v>601</v>
      </c>
      <c r="F268" t="s">
        <v>602</v>
      </c>
      <c r="G268" t="e">
        <f t="shared" si="4"/>
        <v>#VALUE!</v>
      </c>
    </row>
    <row r="269" spans="1:7" x14ac:dyDescent="0.25">
      <c r="A269">
        <v>25</v>
      </c>
      <c r="B269">
        <v>12</v>
      </c>
      <c r="C269">
        <v>37</v>
      </c>
      <c r="D269" t="s">
        <v>10</v>
      </c>
      <c r="E269">
        <v>28211.473999999998</v>
      </c>
      <c r="F269">
        <v>698.947</v>
      </c>
      <c r="G269">
        <f t="shared" si="4"/>
        <v>28211.473999999998</v>
      </c>
    </row>
    <row r="270" spans="1:7" x14ac:dyDescent="0.25">
      <c r="A270">
        <v>24</v>
      </c>
      <c r="B270">
        <v>13</v>
      </c>
      <c r="C270">
        <v>37</v>
      </c>
      <c r="D270" t="s">
        <v>11</v>
      </c>
      <c r="E270">
        <v>9809.5630000000001</v>
      </c>
      <c r="F270">
        <v>180.244</v>
      </c>
      <c r="G270">
        <f t="shared" si="4"/>
        <v>9809.5630000000001</v>
      </c>
    </row>
    <row r="271" spans="1:7" x14ac:dyDescent="0.25">
      <c r="A271">
        <v>23</v>
      </c>
      <c r="B271">
        <v>14</v>
      </c>
      <c r="C271">
        <v>37</v>
      </c>
      <c r="D271" t="s">
        <v>12</v>
      </c>
      <c r="E271">
        <v>-6571.5110000000004</v>
      </c>
      <c r="F271">
        <v>113.809</v>
      </c>
      <c r="G271">
        <f t="shared" si="4"/>
        <v>-6571.5110000000004</v>
      </c>
    </row>
    <row r="272" spans="1:7" x14ac:dyDescent="0.25">
      <c r="A272">
        <v>22</v>
      </c>
      <c r="B272">
        <v>15</v>
      </c>
      <c r="C272">
        <v>37</v>
      </c>
      <c r="D272" t="s">
        <v>13</v>
      </c>
      <c r="E272">
        <v>-18995.998</v>
      </c>
      <c r="F272">
        <v>37.948</v>
      </c>
      <c r="G272">
        <f t="shared" si="4"/>
        <v>-18995.998</v>
      </c>
    </row>
    <row r="273" spans="1:7" x14ac:dyDescent="0.25">
      <c r="A273">
        <v>21</v>
      </c>
      <c r="B273">
        <v>16</v>
      </c>
      <c r="C273">
        <v>37</v>
      </c>
      <c r="D273" t="s">
        <v>14</v>
      </c>
      <c r="E273">
        <v>-26896.417000000001</v>
      </c>
      <c r="F273">
        <v>0.19800000000000001</v>
      </c>
      <c r="G273">
        <f t="shared" si="4"/>
        <v>-26896.417000000001</v>
      </c>
    </row>
    <row r="274" spans="1:7" x14ac:dyDescent="0.25">
      <c r="A274">
        <v>20</v>
      </c>
      <c r="B274">
        <v>17</v>
      </c>
      <c r="C274">
        <v>37</v>
      </c>
      <c r="D274" t="s">
        <v>15</v>
      </c>
      <c r="E274">
        <v>-31761.538</v>
      </c>
      <c r="F274">
        <v>5.1999999999999998E-2</v>
      </c>
      <c r="G274">
        <f t="shared" si="4"/>
        <v>-31761.538</v>
      </c>
    </row>
    <row r="275" spans="1:7" x14ac:dyDescent="0.25">
      <c r="A275">
        <v>19</v>
      </c>
      <c r="B275">
        <v>18</v>
      </c>
      <c r="C275">
        <v>37</v>
      </c>
      <c r="D275" t="s">
        <v>16</v>
      </c>
      <c r="E275">
        <v>-30947.664000000001</v>
      </c>
      <c r="F275">
        <v>0.20699999999999999</v>
      </c>
      <c r="G275">
        <f t="shared" si="4"/>
        <v>-30947.664000000001</v>
      </c>
    </row>
    <row r="276" spans="1:7" x14ac:dyDescent="0.25">
      <c r="A276">
        <v>18</v>
      </c>
      <c r="B276">
        <v>19</v>
      </c>
      <c r="C276">
        <v>37</v>
      </c>
      <c r="D276" t="s">
        <v>17</v>
      </c>
      <c r="E276">
        <v>-24800.199000000001</v>
      </c>
      <c r="F276">
        <v>9.4E-2</v>
      </c>
      <c r="G276">
        <f t="shared" si="4"/>
        <v>-24800.199000000001</v>
      </c>
    </row>
    <row r="277" spans="1:7" x14ac:dyDescent="0.25">
      <c r="A277">
        <v>17</v>
      </c>
      <c r="B277">
        <v>20</v>
      </c>
      <c r="C277">
        <v>37</v>
      </c>
      <c r="D277" t="s">
        <v>18</v>
      </c>
      <c r="E277">
        <v>-13136.066000000001</v>
      </c>
      <c r="F277">
        <v>0.63400000000000001</v>
      </c>
      <c r="G277">
        <f t="shared" si="4"/>
        <v>-13136.066000000001</v>
      </c>
    </row>
    <row r="278" spans="1:7" x14ac:dyDescent="0.25">
      <c r="A278">
        <v>16</v>
      </c>
      <c r="B278">
        <v>21</v>
      </c>
      <c r="C278">
        <v>37</v>
      </c>
      <c r="D278" t="s">
        <v>19</v>
      </c>
      <c r="E278" t="s">
        <v>603</v>
      </c>
      <c r="F278" t="s">
        <v>225</v>
      </c>
      <c r="G278" t="e">
        <f t="shared" si="4"/>
        <v>#VALUE!</v>
      </c>
    </row>
    <row r="279" spans="1:7" x14ac:dyDescent="0.25">
      <c r="A279">
        <v>26</v>
      </c>
      <c r="B279">
        <v>12</v>
      </c>
      <c r="C279">
        <v>38</v>
      </c>
      <c r="D279" t="s">
        <v>10</v>
      </c>
      <c r="E279" t="s">
        <v>604</v>
      </c>
      <c r="F279" t="s">
        <v>199</v>
      </c>
      <c r="G279" t="e">
        <f t="shared" si="4"/>
        <v>#VALUE!</v>
      </c>
    </row>
    <row r="280" spans="1:7" x14ac:dyDescent="0.25">
      <c r="A280">
        <v>25</v>
      </c>
      <c r="B280">
        <v>13</v>
      </c>
      <c r="C280">
        <v>38</v>
      </c>
      <c r="D280" t="s">
        <v>11</v>
      </c>
      <c r="E280">
        <v>16209.859</v>
      </c>
      <c r="F280">
        <v>374.46100000000001</v>
      </c>
      <c r="G280">
        <f t="shared" si="4"/>
        <v>16209.859</v>
      </c>
    </row>
    <row r="281" spans="1:7" x14ac:dyDescent="0.25">
      <c r="A281">
        <v>24</v>
      </c>
      <c r="B281">
        <v>14</v>
      </c>
      <c r="C281">
        <v>38</v>
      </c>
      <c r="D281" t="s">
        <v>12</v>
      </c>
      <c r="E281">
        <v>-4170.299</v>
      </c>
      <c r="F281">
        <v>104.79300000000001</v>
      </c>
      <c r="G281">
        <f t="shared" si="4"/>
        <v>-4170.299</v>
      </c>
    </row>
    <row r="282" spans="1:7" x14ac:dyDescent="0.25">
      <c r="A282">
        <v>23</v>
      </c>
      <c r="B282">
        <v>15</v>
      </c>
      <c r="C282">
        <v>38</v>
      </c>
      <c r="D282" t="s">
        <v>13</v>
      </c>
      <c r="E282">
        <v>-14621.563</v>
      </c>
      <c r="F282">
        <v>72.581000000000003</v>
      </c>
      <c r="G282">
        <f t="shared" si="4"/>
        <v>-14621.563</v>
      </c>
    </row>
    <row r="283" spans="1:7" x14ac:dyDescent="0.25">
      <c r="A283">
        <v>22</v>
      </c>
      <c r="B283">
        <v>16</v>
      </c>
      <c r="C283">
        <v>38</v>
      </c>
      <c r="D283" t="s">
        <v>14</v>
      </c>
      <c r="E283">
        <v>-26861.203000000001</v>
      </c>
      <c r="F283">
        <v>7.1719999999999997</v>
      </c>
      <c r="G283">
        <f t="shared" si="4"/>
        <v>-26861.203000000001</v>
      </c>
    </row>
    <row r="284" spans="1:7" x14ac:dyDescent="0.25">
      <c r="A284">
        <v>21</v>
      </c>
      <c r="B284">
        <v>17</v>
      </c>
      <c r="C284">
        <v>38</v>
      </c>
      <c r="D284" t="s">
        <v>15</v>
      </c>
      <c r="E284">
        <v>-29798.102999999999</v>
      </c>
      <c r="F284">
        <v>9.8000000000000004E-2</v>
      </c>
      <c r="G284">
        <f t="shared" si="4"/>
        <v>-29798.102999999999</v>
      </c>
    </row>
    <row r="285" spans="1:7" x14ac:dyDescent="0.25">
      <c r="A285">
        <v>20</v>
      </c>
      <c r="B285">
        <v>18</v>
      </c>
      <c r="C285">
        <v>38</v>
      </c>
      <c r="D285" t="s">
        <v>16</v>
      </c>
      <c r="E285">
        <v>-34714.821000000004</v>
      </c>
      <c r="F285">
        <v>0.19500000000000001</v>
      </c>
      <c r="G285">
        <f t="shared" si="4"/>
        <v>-34714.821000000004</v>
      </c>
    </row>
    <row r="286" spans="1:7" x14ac:dyDescent="0.25">
      <c r="A286">
        <v>19</v>
      </c>
      <c r="B286">
        <v>19</v>
      </c>
      <c r="C286">
        <v>38</v>
      </c>
      <c r="D286" t="s">
        <v>17</v>
      </c>
      <c r="E286">
        <v>-28800.755000000001</v>
      </c>
      <c r="F286">
        <v>0.19500000000000001</v>
      </c>
      <c r="G286">
        <f t="shared" si="4"/>
        <v>-28800.755000000001</v>
      </c>
    </row>
    <row r="287" spans="1:7" x14ac:dyDescent="0.25">
      <c r="A287">
        <v>18</v>
      </c>
      <c r="B287">
        <v>20</v>
      </c>
      <c r="C287">
        <v>38</v>
      </c>
      <c r="D287" t="s">
        <v>18</v>
      </c>
      <c r="E287">
        <v>-22058.499</v>
      </c>
      <c r="F287">
        <v>0.19400000000000001</v>
      </c>
      <c r="G287">
        <f t="shared" si="4"/>
        <v>-22058.499</v>
      </c>
    </row>
    <row r="288" spans="1:7" x14ac:dyDescent="0.25">
      <c r="A288">
        <v>17</v>
      </c>
      <c r="B288">
        <v>21</v>
      </c>
      <c r="C288">
        <v>38</v>
      </c>
      <c r="D288" t="s">
        <v>19</v>
      </c>
      <c r="E288" t="s">
        <v>605</v>
      </c>
      <c r="F288" t="s">
        <v>202</v>
      </c>
      <c r="G288" t="e">
        <f t="shared" si="4"/>
        <v>#VALUE!</v>
      </c>
    </row>
    <row r="289" spans="1:7" x14ac:dyDescent="0.25">
      <c r="A289">
        <v>16</v>
      </c>
      <c r="B289">
        <v>22</v>
      </c>
      <c r="C289">
        <v>38</v>
      </c>
      <c r="D289" t="s">
        <v>20</v>
      </c>
      <c r="E289" t="s">
        <v>606</v>
      </c>
      <c r="F289" t="s">
        <v>225</v>
      </c>
      <c r="G289" t="e">
        <f t="shared" si="4"/>
        <v>#VALUE!</v>
      </c>
    </row>
    <row r="290" spans="1:7" x14ac:dyDescent="0.25">
      <c r="A290">
        <v>27</v>
      </c>
      <c r="B290">
        <v>12</v>
      </c>
      <c r="C290">
        <v>39</v>
      </c>
      <c r="D290" t="s">
        <v>10</v>
      </c>
      <c r="E290" t="s">
        <v>607</v>
      </c>
      <c r="F290" t="s">
        <v>452</v>
      </c>
      <c r="G290" t="e">
        <f t="shared" si="4"/>
        <v>#VALUE!</v>
      </c>
    </row>
    <row r="291" spans="1:7" x14ac:dyDescent="0.25">
      <c r="A291">
        <v>26</v>
      </c>
      <c r="B291">
        <v>13</v>
      </c>
      <c r="C291">
        <v>39</v>
      </c>
      <c r="D291" t="s">
        <v>11</v>
      </c>
      <c r="E291" t="s">
        <v>608</v>
      </c>
      <c r="F291" t="s">
        <v>609</v>
      </c>
      <c r="G291" t="e">
        <f t="shared" si="4"/>
        <v>#VALUE!</v>
      </c>
    </row>
    <row r="292" spans="1:7" x14ac:dyDescent="0.25">
      <c r="A292">
        <v>25</v>
      </c>
      <c r="B292">
        <v>14</v>
      </c>
      <c r="C292">
        <v>39</v>
      </c>
      <c r="D292" t="s">
        <v>12</v>
      </c>
      <c r="E292">
        <v>2320.3519999999999</v>
      </c>
      <c r="F292">
        <v>135.53200000000001</v>
      </c>
      <c r="G292">
        <f t="shared" si="4"/>
        <v>2320.3519999999999</v>
      </c>
    </row>
    <row r="293" spans="1:7" x14ac:dyDescent="0.25">
      <c r="A293">
        <v>24</v>
      </c>
      <c r="B293">
        <v>15</v>
      </c>
      <c r="C293">
        <v>39</v>
      </c>
      <c r="D293" t="s">
        <v>13</v>
      </c>
      <c r="E293">
        <v>-12774.634</v>
      </c>
      <c r="F293">
        <v>112.645</v>
      </c>
      <c r="G293">
        <f t="shared" si="4"/>
        <v>-12774.634</v>
      </c>
    </row>
    <row r="294" spans="1:7" x14ac:dyDescent="0.25">
      <c r="A294">
        <v>23</v>
      </c>
      <c r="B294">
        <v>16</v>
      </c>
      <c r="C294">
        <v>39</v>
      </c>
      <c r="D294" t="s">
        <v>14</v>
      </c>
      <c r="E294">
        <v>-23162.667000000001</v>
      </c>
      <c r="F294">
        <v>50</v>
      </c>
      <c r="G294">
        <f t="shared" si="4"/>
        <v>-23162.667000000001</v>
      </c>
    </row>
    <row r="295" spans="1:7" x14ac:dyDescent="0.25">
      <c r="A295">
        <v>22</v>
      </c>
      <c r="B295">
        <v>17</v>
      </c>
      <c r="C295">
        <v>39</v>
      </c>
      <c r="D295" t="s">
        <v>15</v>
      </c>
      <c r="E295">
        <v>-29800.205000000002</v>
      </c>
      <c r="F295">
        <v>1.732</v>
      </c>
      <c r="G295">
        <f t="shared" si="4"/>
        <v>-29800.205000000002</v>
      </c>
    </row>
    <row r="296" spans="1:7" x14ac:dyDescent="0.25">
      <c r="A296">
        <v>21</v>
      </c>
      <c r="B296">
        <v>18</v>
      </c>
      <c r="C296">
        <v>39</v>
      </c>
      <c r="D296" t="s">
        <v>16</v>
      </c>
      <c r="E296">
        <v>-33242.19</v>
      </c>
      <c r="F296">
        <v>5</v>
      </c>
      <c r="G296">
        <f t="shared" si="4"/>
        <v>-33242.19</v>
      </c>
    </row>
    <row r="297" spans="1:7" x14ac:dyDescent="0.25">
      <c r="A297">
        <v>20</v>
      </c>
      <c r="B297">
        <v>19</v>
      </c>
      <c r="C297">
        <v>39</v>
      </c>
      <c r="D297" t="s">
        <v>17</v>
      </c>
      <c r="E297">
        <v>-33807.1901</v>
      </c>
      <c r="F297">
        <v>4.5799999999999999E-3</v>
      </c>
      <c r="G297">
        <f t="shared" si="4"/>
        <v>-33807.1901</v>
      </c>
    </row>
    <row r="298" spans="1:7" x14ac:dyDescent="0.25">
      <c r="A298">
        <v>19</v>
      </c>
      <c r="B298">
        <v>20</v>
      </c>
      <c r="C298">
        <v>39</v>
      </c>
      <c r="D298" t="s">
        <v>18</v>
      </c>
      <c r="E298">
        <v>-27282.702000000001</v>
      </c>
      <c r="F298">
        <v>0.59599999999999997</v>
      </c>
      <c r="G298">
        <f t="shared" si="4"/>
        <v>-27282.702000000001</v>
      </c>
    </row>
    <row r="299" spans="1:7" x14ac:dyDescent="0.25">
      <c r="A299">
        <v>18</v>
      </c>
      <c r="B299">
        <v>21</v>
      </c>
      <c r="C299">
        <v>39</v>
      </c>
      <c r="D299" t="s">
        <v>19</v>
      </c>
      <c r="E299">
        <v>-14172.709000000001</v>
      </c>
      <c r="F299">
        <v>24</v>
      </c>
      <c r="G299">
        <f t="shared" si="4"/>
        <v>-14172.709000000001</v>
      </c>
    </row>
    <row r="300" spans="1:7" x14ac:dyDescent="0.25">
      <c r="A300">
        <v>17</v>
      </c>
      <c r="B300">
        <v>22</v>
      </c>
      <c r="C300">
        <v>39</v>
      </c>
      <c r="D300" t="s">
        <v>20</v>
      </c>
      <c r="E300" t="s">
        <v>610</v>
      </c>
      <c r="F300" t="s">
        <v>202</v>
      </c>
      <c r="G300" t="e">
        <f t="shared" si="4"/>
        <v>#VALUE!</v>
      </c>
    </row>
    <row r="301" spans="1:7" x14ac:dyDescent="0.25">
      <c r="A301">
        <v>28</v>
      </c>
      <c r="B301">
        <v>12</v>
      </c>
      <c r="C301">
        <v>40</v>
      </c>
      <c r="D301" t="s">
        <v>10</v>
      </c>
      <c r="E301" t="s">
        <v>611</v>
      </c>
      <c r="F301" t="s">
        <v>582</v>
      </c>
      <c r="G301" t="e">
        <f t="shared" si="4"/>
        <v>#VALUE!</v>
      </c>
    </row>
    <row r="302" spans="1:7" x14ac:dyDescent="0.25">
      <c r="A302">
        <v>27</v>
      </c>
      <c r="B302">
        <v>13</v>
      </c>
      <c r="C302">
        <v>40</v>
      </c>
      <c r="D302" t="s">
        <v>11</v>
      </c>
      <c r="E302" t="s">
        <v>612</v>
      </c>
      <c r="F302" t="s">
        <v>609</v>
      </c>
      <c r="G302" t="e">
        <f t="shared" si="4"/>
        <v>#VALUE!</v>
      </c>
    </row>
    <row r="303" spans="1:7" x14ac:dyDescent="0.25">
      <c r="A303">
        <v>26</v>
      </c>
      <c r="B303">
        <v>14</v>
      </c>
      <c r="C303">
        <v>40</v>
      </c>
      <c r="D303" t="s">
        <v>12</v>
      </c>
      <c r="E303">
        <v>5429.6790000000001</v>
      </c>
      <c r="F303">
        <v>345.11900000000003</v>
      </c>
      <c r="G303">
        <f t="shared" si="4"/>
        <v>5429.6790000000001</v>
      </c>
    </row>
    <row r="304" spans="1:7" x14ac:dyDescent="0.25">
      <c r="A304">
        <v>25</v>
      </c>
      <c r="B304">
        <v>15</v>
      </c>
      <c r="C304">
        <v>40</v>
      </c>
      <c r="D304" t="s">
        <v>13</v>
      </c>
      <c r="E304">
        <v>-8114.37</v>
      </c>
      <c r="F304">
        <v>153.58199999999999</v>
      </c>
      <c r="G304">
        <f t="shared" si="4"/>
        <v>-8114.37</v>
      </c>
    </row>
    <row r="305" spans="1:7" x14ac:dyDescent="0.25">
      <c r="A305">
        <v>24</v>
      </c>
      <c r="B305">
        <v>16</v>
      </c>
      <c r="C305">
        <v>40</v>
      </c>
      <c r="D305" t="s">
        <v>14</v>
      </c>
      <c r="E305">
        <v>-22837.846000000001</v>
      </c>
      <c r="F305">
        <v>3.9820000000000002</v>
      </c>
      <c r="G305">
        <f t="shared" si="4"/>
        <v>-22837.846000000001</v>
      </c>
    </row>
    <row r="306" spans="1:7" x14ac:dyDescent="0.25">
      <c r="A306">
        <v>23</v>
      </c>
      <c r="B306">
        <v>17</v>
      </c>
      <c r="C306">
        <v>40</v>
      </c>
      <c r="D306" t="s">
        <v>15</v>
      </c>
      <c r="E306">
        <v>-27557.812999999998</v>
      </c>
      <c r="F306">
        <v>32.066000000000003</v>
      </c>
      <c r="G306">
        <f t="shared" si="4"/>
        <v>-27557.812999999998</v>
      </c>
    </row>
    <row r="307" spans="1:7" x14ac:dyDescent="0.25">
      <c r="A307">
        <v>22</v>
      </c>
      <c r="B307">
        <v>18</v>
      </c>
      <c r="C307">
        <v>40</v>
      </c>
      <c r="D307" t="s">
        <v>16</v>
      </c>
      <c r="E307">
        <v>-35039.894639999999</v>
      </c>
      <c r="F307">
        <v>2.2399999999999998E-3</v>
      </c>
      <c r="G307">
        <f t="shared" si="4"/>
        <v>-35039.894639999999</v>
      </c>
    </row>
    <row r="308" spans="1:7" x14ac:dyDescent="0.25">
      <c r="A308">
        <v>21</v>
      </c>
      <c r="B308">
        <v>19</v>
      </c>
      <c r="C308">
        <v>40</v>
      </c>
      <c r="D308" t="s">
        <v>17</v>
      </c>
      <c r="E308">
        <v>-33535.491999999998</v>
      </c>
      <c r="F308">
        <v>5.6000000000000001E-2</v>
      </c>
      <c r="G308">
        <f t="shared" si="4"/>
        <v>-33535.491999999998</v>
      </c>
    </row>
    <row r="309" spans="1:7" x14ac:dyDescent="0.25">
      <c r="A309">
        <v>20</v>
      </c>
      <c r="B309">
        <v>20</v>
      </c>
      <c r="C309">
        <v>40</v>
      </c>
      <c r="D309" t="s">
        <v>18</v>
      </c>
      <c r="E309">
        <v>-34846.383999999998</v>
      </c>
      <c r="F309">
        <v>2.1000000000000001E-2</v>
      </c>
      <c r="G309">
        <f t="shared" si="4"/>
        <v>-34846.383999999998</v>
      </c>
    </row>
    <row r="310" spans="1:7" x14ac:dyDescent="0.25">
      <c r="A310">
        <v>19</v>
      </c>
      <c r="B310">
        <v>21</v>
      </c>
      <c r="C310">
        <v>40</v>
      </c>
      <c r="D310" t="s">
        <v>19</v>
      </c>
      <c r="E310">
        <v>-20523.334999999999</v>
      </c>
      <c r="F310">
        <v>2.8279999999999998</v>
      </c>
      <c r="G310">
        <f t="shared" si="4"/>
        <v>-20523.334999999999</v>
      </c>
    </row>
    <row r="311" spans="1:7" x14ac:dyDescent="0.25">
      <c r="A311">
        <v>18</v>
      </c>
      <c r="B311">
        <v>22</v>
      </c>
      <c r="C311">
        <v>40</v>
      </c>
      <c r="D311" t="s">
        <v>20</v>
      </c>
      <c r="E311">
        <v>-8850.384</v>
      </c>
      <c r="F311">
        <v>160</v>
      </c>
      <c r="G311">
        <f t="shared" si="4"/>
        <v>-8850.384</v>
      </c>
    </row>
    <row r="312" spans="1:7" x14ac:dyDescent="0.25">
      <c r="A312">
        <v>17</v>
      </c>
      <c r="B312">
        <v>23</v>
      </c>
      <c r="C312">
        <v>40</v>
      </c>
      <c r="D312" t="s">
        <v>21</v>
      </c>
      <c r="E312" t="s">
        <v>613</v>
      </c>
      <c r="F312" t="s">
        <v>225</v>
      </c>
      <c r="G312" t="e">
        <f t="shared" si="4"/>
        <v>#VALUE!</v>
      </c>
    </row>
    <row r="313" spans="1:7" x14ac:dyDescent="0.25">
      <c r="A313">
        <v>28</v>
      </c>
      <c r="B313">
        <v>13</v>
      </c>
      <c r="C313">
        <v>41</v>
      </c>
      <c r="D313" t="s">
        <v>11</v>
      </c>
      <c r="E313" t="s">
        <v>614</v>
      </c>
      <c r="F313" t="s">
        <v>582</v>
      </c>
      <c r="G313" t="e">
        <f t="shared" si="4"/>
        <v>#VALUE!</v>
      </c>
    </row>
    <row r="314" spans="1:7" x14ac:dyDescent="0.25">
      <c r="A314">
        <v>27</v>
      </c>
      <c r="B314">
        <v>14</v>
      </c>
      <c r="C314">
        <v>41</v>
      </c>
      <c r="D314" t="s">
        <v>12</v>
      </c>
      <c r="E314">
        <v>12119.668</v>
      </c>
      <c r="F314">
        <v>554.70500000000004</v>
      </c>
      <c r="G314">
        <f t="shared" si="4"/>
        <v>12119.668</v>
      </c>
    </row>
    <row r="315" spans="1:7" x14ac:dyDescent="0.25">
      <c r="A315">
        <v>26</v>
      </c>
      <c r="B315">
        <v>15</v>
      </c>
      <c r="C315">
        <v>41</v>
      </c>
      <c r="D315" t="s">
        <v>13</v>
      </c>
      <c r="E315">
        <v>-4979.7669999999998</v>
      </c>
      <c r="F315">
        <v>120.163</v>
      </c>
      <c r="G315">
        <f t="shared" si="4"/>
        <v>-4979.7669999999998</v>
      </c>
    </row>
    <row r="316" spans="1:7" x14ac:dyDescent="0.25">
      <c r="A316">
        <v>25</v>
      </c>
      <c r="B316">
        <v>16</v>
      </c>
      <c r="C316">
        <v>41</v>
      </c>
      <c r="D316" t="s">
        <v>14</v>
      </c>
      <c r="E316">
        <v>-19008.577000000001</v>
      </c>
      <c r="F316">
        <v>4.0990000000000002</v>
      </c>
      <c r="G316">
        <f t="shared" si="4"/>
        <v>-19008.577000000001</v>
      </c>
    </row>
    <row r="317" spans="1:7" x14ac:dyDescent="0.25">
      <c r="A317">
        <v>24</v>
      </c>
      <c r="B317">
        <v>17</v>
      </c>
      <c r="C317">
        <v>41</v>
      </c>
      <c r="D317" t="s">
        <v>15</v>
      </c>
      <c r="E317">
        <v>-27307.188999999998</v>
      </c>
      <c r="F317">
        <v>68.722999999999999</v>
      </c>
      <c r="G317">
        <f t="shared" si="4"/>
        <v>-27307.188999999998</v>
      </c>
    </row>
    <row r="318" spans="1:7" x14ac:dyDescent="0.25">
      <c r="A318">
        <v>23</v>
      </c>
      <c r="B318">
        <v>18</v>
      </c>
      <c r="C318">
        <v>41</v>
      </c>
      <c r="D318" t="s">
        <v>16</v>
      </c>
      <c r="E318">
        <v>-33067.504999999997</v>
      </c>
      <c r="F318">
        <v>0.34699999999999998</v>
      </c>
      <c r="G318">
        <f t="shared" si="4"/>
        <v>-33067.504999999997</v>
      </c>
    </row>
    <row r="319" spans="1:7" x14ac:dyDescent="0.25">
      <c r="A319">
        <v>22</v>
      </c>
      <c r="B319">
        <v>19</v>
      </c>
      <c r="C319">
        <v>41</v>
      </c>
      <c r="D319" t="s">
        <v>17</v>
      </c>
      <c r="E319">
        <v>-35559.543310000001</v>
      </c>
      <c r="F319">
        <v>3.8E-3</v>
      </c>
      <c r="G319">
        <f t="shared" si="4"/>
        <v>-35559.543310000001</v>
      </c>
    </row>
    <row r="320" spans="1:7" x14ac:dyDescent="0.25">
      <c r="A320">
        <v>21</v>
      </c>
      <c r="B320">
        <v>20</v>
      </c>
      <c r="C320">
        <v>41</v>
      </c>
      <c r="D320" t="s">
        <v>18</v>
      </c>
      <c r="E320">
        <v>-35137.89</v>
      </c>
      <c r="F320">
        <v>0.13800000000000001</v>
      </c>
      <c r="G320">
        <f t="shared" si="4"/>
        <v>-35137.89</v>
      </c>
    </row>
    <row r="321" spans="1:7" x14ac:dyDescent="0.25">
      <c r="A321">
        <v>20</v>
      </c>
      <c r="B321">
        <v>21</v>
      </c>
      <c r="C321">
        <v>41</v>
      </c>
      <c r="D321" t="s">
        <v>19</v>
      </c>
      <c r="E321">
        <v>-28642.412</v>
      </c>
      <c r="F321">
        <v>8.3000000000000004E-2</v>
      </c>
      <c r="G321">
        <f t="shared" si="4"/>
        <v>-28642.412</v>
      </c>
    </row>
    <row r="322" spans="1:7" x14ac:dyDescent="0.25">
      <c r="A322">
        <v>19</v>
      </c>
      <c r="B322">
        <v>22</v>
      </c>
      <c r="C322">
        <v>41</v>
      </c>
      <c r="D322" t="s">
        <v>20</v>
      </c>
      <c r="E322">
        <v>-15697.537</v>
      </c>
      <c r="F322">
        <v>27.945</v>
      </c>
      <c r="G322">
        <f t="shared" si="4"/>
        <v>-15697.537</v>
      </c>
    </row>
    <row r="323" spans="1:7" x14ac:dyDescent="0.25">
      <c r="A323">
        <v>18</v>
      </c>
      <c r="B323">
        <v>23</v>
      </c>
      <c r="C323">
        <v>41</v>
      </c>
      <c r="D323" t="s">
        <v>21</v>
      </c>
      <c r="E323" t="s">
        <v>615</v>
      </c>
      <c r="F323" t="s">
        <v>202</v>
      </c>
      <c r="G323" t="e">
        <f t="shared" si="4"/>
        <v>#VALUE!</v>
      </c>
    </row>
    <row r="324" spans="1:7" x14ac:dyDescent="0.25">
      <c r="A324">
        <v>29</v>
      </c>
      <c r="B324">
        <v>13</v>
      </c>
      <c r="C324">
        <v>42</v>
      </c>
      <c r="D324" t="s">
        <v>11</v>
      </c>
      <c r="E324" t="s">
        <v>616</v>
      </c>
      <c r="F324" t="s">
        <v>617</v>
      </c>
      <c r="G324" t="e">
        <f t="shared" si="4"/>
        <v>#VALUE!</v>
      </c>
    </row>
    <row r="325" spans="1:7" x14ac:dyDescent="0.25">
      <c r="A325">
        <v>28</v>
      </c>
      <c r="B325">
        <v>14</v>
      </c>
      <c r="C325">
        <v>42</v>
      </c>
      <c r="D325" t="s">
        <v>12</v>
      </c>
      <c r="E325" t="s">
        <v>618</v>
      </c>
      <c r="F325" t="s">
        <v>582</v>
      </c>
      <c r="G325" t="e">
        <f t="shared" si="4"/>
        <v>#VALUE!</v>
      </c>
    </row>
    <row r="326" spans="1:7" x14ac:dyDescent="0.25">
      <c r="A326">
        <v>27</v>
      </c>
      <c r="B326">
        <v>15</v>
      </c>
      <c r="C326">
        <v>42</v>
      </c>
      <c r="D326" t="s">
        <v>13</v>
      </c>
      <c r="E326">
        <v>1009.74</v>
      </c>
      <c r="F326">
        <v>314.37900000000002</v>
      </c>
      <c r="G326">
        <f t="shared" si="4"/>
        <v>1009.74</v>
      </c>
    </row>
    <row r="327" spans="1:7" x14ac:dyDescent="0.25">
      <c r="A327">
        <v>26</v>
      </c>
      <c r="B327">
        <v>16</v>
      </c>
      <c r="C327">
        <v>42</v>
      </c>
      <c r="D327" t="s">
        <v>14</v>
      </c>
      <c r="E327">
        <v>-17637.745999999999</v>
      </c>
      <c r="F327">
        <v>2.794</v>
      </c>
      <c r="G327">
        <f t="shared" si="4"/>
        <v>-17637.745999999999</v>
      </c>
    </row>
    <row r="328" spans="1:7" x14ac:dyDescent="0.25">
      <c r="A328">
        <v>25</v>
      </c>
      <c r="B328">
        <v>17</v>
      </c>
      <c r="C328">
        <v>42</v>
      </c>
      <c r="D328" t="s">
        <v>15</v>
      </c>
      <c r="E328">
        <v>-24831.767</v>
      </c>
      <c r="F328">
        <v>59.616</v>
      </c>
      <c r="G328">
        <f t="shared" si="4"/>
        <v>-24831.767</v>
      </c>
    </row>
    <row r="329" spans="1:7" x14ac:dyDescent="0.25">
      <c r="A329">
        <v>24</v>
      </c>
      <c r="B329">
        <v>18</v>
      </c>
      <c r="C329">
        <v>42</v>
      </c>
      <c r="D329" t="s">
        <v>16</v>
      </c>
      <c r="E329">
        <v>-34422.675000000003</v>
      </c>
      <c r="F329">
        <v>5.7750000000000004</v>
      </c>
      <c r="G329">
        <f t="shared" ref="G329:G392" si="5">IF(ISNUMBER(E329),E329,VALUE(SUBSTITUTE(E329,"#",".01")))</f>
        <v>-34422.675000000003</v>
      </c>
    </row>
    <row r="330" spans="1:7" x14ac:dyDescent="0.25">
      <c r="A330">
        <v>23</v>
      </c>
      <c r="B330">
        <v>19</v>
      </c>
      <c r="C330">
        <v>42</v>
      </c>
      <c r="D330" t="s">
        <v>17</v>
      </c>
      <c r="E330">
        <v>-35022.025999999998</v>
      </c>
      <c r="F330">
        <v>0.106</v>
      </c>
      <c r="G330">
        <f t="shared" si="5"/>
        <v>-35022.025999999998</v>
      </c>
    </row>
    <row r="331" spans="1:7" x14ac:dyDescent="0.25">
      <c r="A331">
        <v>22</v>
      </c>
      <c r="B331">
        <v>20</v>
      </c>
      <c r="C331">
        <v>42</v>
      </c>
      <c r="D331" t="s">
        <v>18</v>
      </c>
      <c r="E331">
        <v>-38547.245000000003</v>
      </c>
      <c r="F331">
        <v>0.14899999999999999</v>
      </c>
      <c r="G331">
        <f t="shared" si="5"/>
        <v>-38547.245000000003</v>
      </c>
    </row>
    <row r="332" spans="1:7" x14ac:dyDescent="0.25">
      <c r="A332">
        <v>21</v>
      </c>
      <c r="B332">
        <v>21</v>
      </c>
      <c r="C332">
        <v>42</v>
      </c>
      <c r="D332" t="s">
        <v>19</v>
      </c>
      <c r="E332">
        <v>-32121.152999999998</v>
      </c>
      <c r="F332">
        <v>0.16900000000000001</v>
      </c>
      <c r="G332">
        <f t="shared" si="5"/>
        <v>-32121.152999999998</v>
      </c>
    </row>
    <row r="333" spans="1:7" x14ac:dyDescent="0.25">
      <c r="A333">
        <v>20</v>
      </c>
      <c r="B333">
        <v>22</v>
      </c>
      <c r="C333">
        <v>42</v>
      </c>
      <c r="D333" t="s">
        <v>20</v>
      </c>
      <c r="E333">
        <v>-25104.673999999999</v>
      </c>
      <c r="F333">
        <v>0.27700000000000002</v>
      </c>
      <c r="G333">
        <f t="shared" si="5"/>
        <v>-25104.673999999999</v>
      </c>
    </row>
    <row r="334" spans="1:7" x14ac:dyDescent="0.25">
      <c r="A334">
        <v>19</v>
      </c>
      <c r="B334">
        <v>23</v>
      </c>
      <c r="C334">
        <v>42</v>
      </c>
      <c r="D334" t="s">
        <v>21</v>
      </c>
      <c r="E334" t="s">
        <v>619</v>
      </c>
      <c r="F334" t="s">
        <v>203</v>
      </c>
      <c r="G334" t="e">
        <f t="shared" si="5"/>
        <v>#VALUE!</v>
      </c>
    </row>
    <row r="335" spans="1:7" x14ac:dyDescent="0.25">
      <c r="A335">
        <v>18</v>
      </c>
      <c r="B335">
        <v>24</v>
      </c>
      <c r="C335">
        <v>42</v>
      </c>
      <c r="D335" t="s">
        <v>22</v>
      </c>
      <c r="E335" t="s">
        <v>620</v>
      </c>
      <c r="F335" t="s">
        <v>609</v>
      </c>
      <c r="G335" t="e">
        <f t="shared" si="5"/>
        <v>#VALUE!</v>
      </c>
    </row>
    <row r="336" spans="1:7" x14ac:dyDescent="0.25">
      <c r="A336">
        <v>30</v>
      </c>
      <c r="B336">
        <v>13</v>
      </c>
      <c r="C336">
        <v>43</v>
      </c>
      <c r="D336" t="s">
        <v>11</v>
      </c>
      <c r="E336" t="s">
        <v>621</v>
      </c>
      <c r="F336" t="s">
        <v>556</v>
      </c>
      <c r="G336" t="e">
        <f t="shared" si="5"/>
        <v>#VALUE!</v>
      </c>
    </row>
    <row r="337" spans="1:7" x14ac:dyDescent="0.25">
      <c r="A337">
        <v>29</v>
      </c>
      <c r="B337">
        <v>14</v>
      </c>
      <c r="C337">
        <v>43</v>
      </c>
      <c r="D337" t="s">
        <v>12</v>
      </c>
      <c r="E337" t="s">
        <v>622</v>
      </c>
      <c r="F337" t="s">
        <v>207</v>
      </c>
      <c r="G337" t="e">
        <f t="shared" si="5"/>
        <v>#VALUE!</v>
      </c>
    </row>
    <row r="338" spans="1:7" x14ac:dyDescent="0.25">
      <c r="A338">
        <v>28</v>
      </c>
      <c r="B338">
        <v>15</v>
      </c>
      <c r="C338">
        <v>43</v>
      </c>
      <c r="D338" t="s">
        <v>13</v>
      </c>
      <c r="E338">
        <v>4679.826</v>
      </c>
      <c r="F338">
        <v>554.70500000000004</v>
      </c>
      <c r="G338">
        <f t="shared" si="5"/>
        <v>4679.826</v>
      </c>
    </row>
    <row r="339" spans="1:7" x14ac:dyDescent="0.25">
      <c r="A339">
        <v>27</v>
      </c>
      <c r="B339">
        <v>16</v>
      </c>
      <c r="C339">
        <v>43</v>
      </c>
      <c r="D339" t="s">
        <v>14</v>
      </c>
      <c r="E339">
        <v>-12195.459000000001</v>
      </c>
      <c r="F339">
        <v>4.97</v>
      </c>
      <c r="G339">
        <f t="shared" si="5"/>
        <v>-12195.459000000001</v>
      </c>
    </row>
    <row r="340" spans="1:7" x14ac:dyDescent="0.25">
      <c r="A340">
        <v>26</v>
      </c>
      <c r="B340">
        <v>17</v>
      </c>
      <c r="C340">
        <v>43</v>
      </c>
      <c r="D340" t="s">
        <v>15</v>
      </c>
      <c r="E340">
        <v>-24159.508000000002</v>
      </c>
      <c r="F340">
        <v>61.857999999999997</v>
      </c>
      <c r="G340">
        <f t="shared" si="5"/>
        <v>-24159.508000000002</v>
      </c>
    </row>
    <row r="341" spans="1:7" x14ac:dyDescent="0.25">
      <c r="A341">
        <v>25</v>
      </c>
      <c r="B341">
        <v>18</v>
      </c>
      <c r="C341">
        <v>43</v>
      </c>
      <c r="D341" t="s">
        <v>16</v>
      </c>
      <c r="E341">
        <v>-32009.808000000001</v>
      </c>
      <c r="F341">
        <v>5.31</v>
      </c>
      <c r="G341">
        <f t="shared" si="5"/>
        <v>-32009.808000000001</v>
      </c>
    </row>
    <row r="342" spans="1:7" x14ac:dyDescent="0.25">
      <c r="A342">
        <v>24</v>
      </c>
      <c r="B342">
        <v>19</v>
      </c>
      <c r="C342">
        <v>43</v>
      </c>
      <c r="D342" t="s">
        <v>17</v>
      </c>
      <c r="E342">
        <v>-36575.389000000003</v>
      </c>
      <c r="F342">
        <v>0.41</v>
      </c>
      <c r="G342">
        <f t="shared" si="5"/>
        <v>-36575.389000000003</v>
      </c>
    </row>
    <row r="343" spans="1:7" x14ac:dyDescent="0.25">
      <c r="A343">
        <v>23</v>
      </c>
      <c r="B343">
        <v>20</v>
      </c>
      <c r="C343">
        <v>43</v>
      </c>
      <c r="D343" t="s">
        <v>18</v>
      </c>
      <c r="E343">
        <v>-38408.822</v>
      </c>
      <c r="F343">
        <v>0.22800000000000001</v>
      </c>
      <c r="G343">
        <f t="shared" si="5"/>
        <v>-38408.822</v>
      </c>
    </row>
    <row r="344" spans="1:7" x14ac:dyDescent="0.25">
      <c r="A344">
        <v>22</v>
      </c>
      <c r="B344">
        <v>21</v>
      </c>
      <c r="C344">
        <v>43</v>
      </c>
      <c r="D344" t="s">
        <v>19</v>
      </c>
      <c r="E344">
        <v>-36188.101999999999</v>
      </c>
      <c r="F344">
        <v>1.863</v>
      </c>
      <c r="G344">
        <f t="shared" si="5"/>
        <v>-36188.101999999999</v>
      </c>
    </row>
    <row r="345" spans="1:7" x14ac:dyDescent="0.25">
      <c r="A345">
        <v>21</v>
      </c>
      <c r="B345">
        <v>22</v>
      </c>
      <c r="C345">
        <v>43</v>
      </c>
      <c r="D345" t="s">
        <v>20</v>
      </c>
      <c r="E345">
        <v>-29321.081999999999</v>
      </c>
      <c r="F345">
        <v>7.2450000000000001</v>
      </c>
      <c r="G345">
        <f t="shared" si="5"/>
        <v>-29321.081999999999</v>
      </c>
    </row>
    <row r="346" spans="1:7" x14ac:dyDescent="0.25">
      <c r="A346">
        <v>20</v>
      </c>
      <c r="B346">
        <v>23</v>
      </c>
      <c r="C346">
        <v>43</v>
      </c>
      <c r="D346" t="s">
        <v>21</v>
      </c>
      <c r="E346">
        <v>-17916.356</v>
      </c>
      <c r="F346">
        <v>42.848999999999997</v>
      </c>
      <c r="G346">
        <f t="shared" si="5"/>
        <v>-17916.356</v>
      </c>
    </row>
    <row r="347" spans="1:7" x14ac:dyDescent="0.25">
      <c r="A347">
        <v>19</v>
      </c>
      <c r="B347">
        <v>24</v>
      </c>
      <c r="C347">
        <v>43</v>
      </c>
      <c r="D347" t="s">
        <v>22</v>
      </c>
      <c r="E347" t="s">
        <v>623</v>
      </c>
      <c r="F347" t="s">
        <v>609</v>
      </c>
      <c r="G347" t="e">
        <f t="shared" si="5"/>
        <v>#VALUE!</v>
      </c>
    </row>
    <row r="348" spans="1:7" x14ac:dyDescent="0.25">
      <c r="A348">
        <v>30</v>
      </c>
      <c r="B348">
        <v>14</v>
      </c>
      <c r="C348">
        <v>44</v>
      </c>
      <c r="D348" t="s">
        <v>12</v>
      </c>
      <c r="E348" t="s">
        <v>624</v>
      </c>
      <c r="F348" t="s">
        <v>207</v>
      </c>
      <c r="G348" t="e">
        <f t="shared" si="5"/>
        <v>#VALUE!</v>
      </c>
    </row>
    <row r="349" spans="1:7" x14ac:dyDescent="0.25">
      <c r="A349">
        <v>29</v>
      </c>
      <c r="B349">
        <v>15</v>
      </c>
      <c r="C349">
        <v>44</v>
      </c>
      <c r="D349" t="s">
        <v>13</v>
      </c>
      <c r="E349" t="s">
        <v>625</v>
      </c>
      <c r="F349" t="s">
        <v>582</v>
      </c>
      <c r="G349" t="e">
        <f t="shared" si="5"/>
        <v>#VALUE!</v>
      </c>
    </row>
    <row r="350" spans="1:7" x14ac:dyDescent="0.25">
      <c r="A350">
        <v>28</v>
      </c>
      <c r="B350">
        <v>16</v>
      </c>
      <c r="C350">
        <v>44</v>
      </c>
      <c r="D350" t="s">
        <v>14</v>
      </c>
      <c r="E350">
        <v>-9204.2330000000002</v>
      </c>
      <c r="F350">
        <v>5.2160000000000002</v>
      </c>
      <c r="G350">
        <f t="shared" si="5"/>
        <v>-9204.2330000000002</v>
      </c>
    </row>
    <row r="351" spans="1:7" x14ac:dyDescent="0.25">
      <c r="A351">
        <v>27</v>
      </c>
      <c r="B351">
        <v>17</v>
      </c>
      <c r="C351">
        <v>44</v>
      </c>
      <c r="D351" t="s">
        <v>15</v>
      </c>
      <c r="E351">
        <v>-20384.523000000001</v>
      </c>
      <c r="F351">
        <v>136.321</v>
      </c>
      <c r="G351">
        <f t="shared" si="5"/>
        <v>-20384.523000000001</v>
      </c>
    </row>
    <row r="352" spans="1:7" x14ac:dyDescent="0.25">
      <c r="A352">
        <v>26</v>
      </c>
      <c r="B352">
        <v>18</v>
      </c>
      <c r="C352">
        <v>44</v>
      </c>
      <c r="D352" t="s">
        <v>16</v>
      </c>
      <c r="E352">
        <v>-32673.255000000001</v>
      </c>
      <c r="F352">
        <v>1.5840000000000001</v>
      </c>
      <c r="G352">
        <f t="shared" si="5"/>
        <v>-32673.255000000001</v>
      </c>
    </row>
    <row r="353" spans="1:7" x14ac:dyDescent="0.25">
      <c r="A353">
        <v>25</v>
      </c>
      <c r="B353">
        <v>19</v>
      </c>
      <c r="C353">
        <v>44</v>
      </c>
      <c r="D353" t="s">
        <v>17</v>
      </c>
      <c r="E353">
        <v>-35781.491999999998</v>
      </c>
      <c r="F353">
        <v>0.41899999999999998</v>
      </c>
      <c r="G353">
        <f t="shared" si="5"/>
        <v>-35781.491999999998</v>
      </c>
    </row>
    <row r="354" spans="1:7" x14ac:dyDescent="0.25">
      <c r="A354">
        <v>24</v>
      </c>
      <c r="B354">
        <v>20</v>
      </c>
      <c r="C354">
        <v>44</v>
      </c>
      <c r="D354" t="s">
        <v>18</v>
      </c>
      <c r="E354">
        <v>-41468.675000000003</v>
      </c>
      <c r="F354">
        <v>0.32500000000000001</v>
      </c>
      <c r="G354">
        <f t="shared" si="5"/>
        <v>-41468.675000000003</v>
      </c>
    </row>
    <row r="355" spans="1:7" x14ac:dyDescent="0.25">
      <c r="A355">
        <v>23</v>
      </c>
      <c r="B355">
        <v>21</v>
      </c>
      <c r="C355">
        <v>44</v>
      </c>
      <c r="D355" t="s">
        <v>19</v>
      </c>
      <c r="E355">
        <v>-37815.985000000001</v>
      </c>
      <c r="F355">
        <v>1.756</v>
      </c>
      <c r="G355">
        <f t="shared" si="5"/>
        <v>-37815.985000000001</v>
      </c>
    </row>
    <row r="356" spans="1:7" x14ac:dyDescent="0.25">
      <c r="A356">
        <v>22</v>
      </c>
      <c r="B356">
        <v>22</v>
      </c>
      <c r="C356">
        <v>44</v>
      </c>
      <c r="D356" t="s">
        <v>20</v>
      </c>
      <c r="E356">
        <v>-37548.569000000003</v>
      </c>
      <c r="F356">
        <v>0.7</v>
      </c>
      <c r="G356">
        <f t="shared" si="5"/>
        <v>-37548.569000000003</v>
      </c>
    </row>
    <row r="357" spans="1:7" x14ac:dyDescent="0.25">
      <c r="A357">
        <v>21</v>
      </c>
      <c r="B357">
        <v>23</v>
      </c>
      <c r="C357">
        <v>44</v>
      </c>
      <c r="D357" t="s">
        <v>21</v>
      </c>
      <c r="E357">
        <v>-24116.38</v>
      </c>
      <c r="F357">
        <v>181.64099999999999</v>
      </c>
      <c r="G357">
        <f t="shared" si="5"/>
        <v>-24116.38</v>
      </c>
    </row>
    <row r="358" spans="1:7" x14ac:dyDescent="0.25">
      <c r="A358">
        <v>20</v>
      </c>
      <c r="B358">
        <v>24</v>
      </c>
      <c r="C358">
        <v>44</v>
      </c>
      <c r="D358" t="s">
        <v>22</v>
      </c>
      <c r="E358" t="s">
        <v>626</v>
      </c>
      <c r="F358" t="s">
        <v>225</v>
      </c>
      <c r="G358" t="e">
        <f t="shared" si="5"/>
        <v>#VALUE!</v>
      </c>
    </row>
    <row r="359" spans="1:7" x14ac:dyDescent="0.25">
      <c r="A359">
        <v>19</v>
      </c>
      <c r="B359">
        <v>25</v>
      </c>
      <c r="C359">
        <v>44</v>
      </c>
      <c r="D359" t="s">
        <v>23</v>
      </c>
      <c r="E359" t="s">
        <v>627</v>
      </c>
      <c r="F359" t="s">
        <v>582</v>
      </c>
      <c r="G359" t="e">
        <f t="shared" si="5"/>
        <v>#VALUE!</v>
      </c>
    </row>
    <row r="360" spans="1:7" x14ac:dyDescent="0.25">
      <c r="A360">
        <v>31</v>
      </c>
      <c r="B360">
        <v>14</v>
      </c>
      <c r="C360">
        <v>45</v>
      </c>
      <c r="D360" t="s">
        <v>12</v>
      </c>
      <c r="E360" t="s">
        <v>628</v>
      </c>
      <c r="F360" t="s">
        <v>473</v>
      </c>
      <c r="G360" t="e">
        <f t="shared" si="5"/>
        <v>#VALUE!</v>
      </c>
    </row>
    <row r="361" spans="1:7" x14ac:dyDescent="0.25">
      <c r="A361">
        <v>30</v>
      </c>
      <c r="B361">
        <v>15</v>
      </c>
      <c r="C361">
        <v>45</v>
      </c>
      <c r="D361" t="s">
        <v>13</v>
      </c>
      <c r="E361" t="s">
        <v>629</v>
      </c>
      <c r="F361" t="s">
        <v>582</v>
      </c>
      <c r="G361" t="e">
        <f t="shared" si="5"/>
        <v>#VALUE!</v>
      </c>
    </row>
    <row r="362" spans="1:7" x14ac:dyDescent="0.25">
      <c r="A362">
        <v>29</v>
      </c>
      <c r="B362">
        <v>16</v>
      </c>
      <c r="C362">
        <v>45</v>
      </c>
      <c r="D362" t="s">
        <v>14</v>
      </c>
      <c r="E362">
        <v>-3989.5889999999999</v>
      </c>
      <c r="F362">
        <v>1035.356</v>
      </c>
      <c r="G362">
        <f t="shared" si="5"/>
        <v>-3989.5889999999999</v>
      </c>
    </row>
    <row r="363" spans="1:7" x14ac:dyDescent="0.25">
      <c r="A363">
        <v>28</v>
      </c>
      <c r="B363">
        <v>17</v>
      </c>
      <c r="C363">
        <v>45</v>
      </c>
      <c r="D363" t="s">
        <v>15</v>
      </c>
      <c r="E363">
        <v>-18262.543000000001</v>
      </c>
      <c r="F363">
        <v>136.16300000000001</v>
      </c>
      <c r="G363">
        <f t="shared" si="5"/>
        <v>-18262.543000000001</v>
      </c>
    </row>
    <row r="364" spans="1:7" x14ac:dyDescent="0.25">
      <c r="A364">
        <v>27</v>
      </c>
      <c r="B364">
        <v>18</v>
      </c>
      <c r="C364">
        <v>45</v>
      </c>
      <c r="D364" t="s">
        <v>16</v>
      </c>
      <c r="E364">
        <v>-29770.795999999998</v>
      </c>
      <c r="F364">
        <v>0.51200000000000001</v>
      </c>
      <c r="G364">
        <f t="shared" si="5"/>
        <v>-29770.795999999998</v>
      </c>
    </row>
    <row r="365" spans="1:7" x14ac:dyDescent="0.25">
      <c r="A365">
        <v>26</v>
      </c>
      <c r="B365">
        <v>19</v>
      </c>
      <c r="C365">
        <v>45</v>
      </c>
      <c r="D365" t="s">
        <v>17</v>
      </c>
      <c r="E365">
        <v>-36615.637999999999</v>
      </c>
      <c r="F365">
        <v>0.52200000000000002</v>
      </c>
      <c r="G365">
        <f t="shared" si="5"/>
        <v>-36615.637999999999</v>
      </c>
    </row>
    <row r="366" spans="1:7" x14ac:dyDescent="0.25">
      <c r="A366">
        <v>25</v>
      </c>
      <c r="B366">
        <v>20</v>
      </c>
      <c r="C366">
        <v>45</v>
      </c>
      <c r="D366" t="s">
        <v>18</v>
      </c>
      <c r="E366">
        <v>-40812.173999999999</v>
      </c>
      <c r="F366">
        <v>0.36599999999999999</v>
      </c>
      <c r="G366">
        <f t="shared" si="5"/>
        <v>-40812.173999999999</v>
      </c>
    </row>
    <row r="367" spans="1:7" x14ac:dyDescent="0.25">
      <c r="A367">
        <v>24</v>
      </c>
      <c r="B367">
        <v>21</v>
      </c>
      <c r="C367">
        <v>45</v>
      </c>
      <c r="D367" t="s">
        <v>19</v>
      </c>
      <c r="E367">
        <v>-41071.896000000001</v>
      </c>
      <c r="F367">
        <v>0.67500000000000004</v>
      </c>
      <c r="G367">
        <f t="shared" si="5"/>
        <v>-41071.896000000001</v>
      </c>
    </row>
    <row r="368" spans="1:7" x14ac:dyDescent="0.25">
      <c r="A368">
        <v>23</v>
      </c>
      <c r="B368">
        <v>22</v>
      </c>
      <c r="C368">
        <v>45</v>
      </c>
      <c r="D368" t="s">
        <v>20</v>
      </c>
      <c r="E368">
        <v>-39009.839999999997</v>
      </c>
      <c r="F368">
        <v>0.84499999999999997</v>
      </c>
      <c r="G368">
        <f t="shared" si="5"/>
        <v>-39009.839999999997</v>
      </c>
    </row>
    <row r="369" spans="1:7" x14ac:dyDescent="0.25">
      <c r="A369">
        <v>22</v>
      </c>
      <c r="B369">
        <v>23</v>
      </c>
      <c r="C369">
        <v>45</v>
      </c>
      <c r="D369" t="s">
        <v>21</v>
      </c>
      <c r="E369">
        <v>-31886.016</v>
      </c>
      <c r="F369">
        <v>0.872</v>
      </c>
      <c r="G369">
        <f t="shared" si="5"/>
        <v>-31886.016</v>
      </c>
    </row>
    <row r="370" spans="1:7" x14ac:dyDescent="0.25">
      <c r="A370">
        <v>21</v>
      </c>
      <c r="B370">
        <v>24</v>
      </c>
      <c r="C370">
        <v>45</v>
      </c>
      <c r="D370" t="s">
        <v>22</v>
      </c>
      <c r="E370">
        <v>-19514.798999999999</v>
      </c>
      <c r="F370">
        <v>35.396999999999998</v>
      </c>
      <c r="G370">
        <f t="shared" si="5"/>
        <v>-19514.798999999999</v>
      </c>
    </row>
    <row r="371" spans="1:7" x14ac:dyDescent="0.25">
      <c r="A371">
        <v>20</v>
      </c>
      <c r="B371">
        <v>25</v>
      </c>
      <c r="C371">
        <v>45</v>
      </c>
      <c r="D371" t="s">
        <v>23</v>
      </c>
      <c r="E371" t="s">
        <v>630</v>
      </c>
      <c r="F371" t="s">
        <v>609</v>
      </c>
      <c r="G371" t="e">
        <f t="shared" si="5"/>
        <v>#VALUE!</v>
      </c>
    </row>
    <row r="372" spans="1:7" x14ac:dyDescent="0.25">
      <c r="A372">
        <v>19</v>
      </c>
      <c r="B372">
        <v>26</v>
      </c>
      <c r="C372">
        <v>45</v>
      </c>
      <c r="D372" t="s">
        <v>24</v>
      </c>
      <c r="E372" t="s">
        <v>631</v>
      </c>
      <c r="F372" t="s">
        <v>609</v>
      </c>
      <c r="G372" t="e">
        <f t="shared" si="5"/>
        <v>#VALUE!</v>
      </c>
    </row>
    <row r="373" spans="1:7" x14ac:dyDescent="0.25">
      <c r="A373">
        <v>31</v>
      </c>
      <c r="B373">
        <v>15</v>
      </c>
      <c r="C373">
        <v>46</v>
      </c>
      <c r="D373" t="s">
        <v>13</v>
      </c>
      <c r="E373" t="s">
        <v>632</v>
      </c>
      <c r="F373" t="s">
        <v>473</v>
      </c>
      <c r="G373" t="e">
        <f t="shared" si="5"/>
        <v>#VALUE!</v>
      </c>
    </row>
    <row r="374" spans="1:7" x14ac:dyDescent="0.25">
      <c r="A374">
        <v>30</v>
      </c>
      <c r="B374">
        <v>16</v>
      </c>
      <c r="C374">
        <v>46</v>
      </c>
      <c r="D374" t="s">
        <v>14</v>
      </c>
      <c r="E374" t="s">
        <v>516</v>
      </c>
      <c r="F374" t="s">
        <v>582</v>
      </c>
      <c r="G374" t="e">
        <f t="shared" si="5"/>
        <v>#VALUE!</v>
      </c>
    </row>
    <row r="375" spans="1:7" x14ac:dyDescent="0.25">
      <c r="A375">
        <v>29</v>
      </c>
      <c r="B375">
        <v>17</v>
      </c>
      <c r="C375">
        <v>46</v>
      </c>
      <c r="D375" t="s">
        <v>15</v>
      </c>
      <c r="E375">
        <v>-13859.397999999999</v>
      </c>
      <c r="F375">
        <v>208.661</v>
      </c>
      <c r="G375">
        <f t="shared" si="5"/>
        <v>-13859.397999999999</v>
      </c>
    </row>
    <row r="376" spans="1:7" x14ac:dyDescent="0.25">
      <c r="A376">
        <v>28</v>
      </c>
      <c r="B376">
        <v>18</v>
      </c>
      <c r="C376">
        <v>46</v>
      </c>
      <c r="D376" t="s">
        <v>16</v>
      </c>
      <c r="E376">
        <v>-29772.925999999999</v>
      </c>
      <c r="F376">
        <v>1.1180000000000001</v>
      </c>
      <c r="G376">
        <f t="shared" si="5"/>
        <v>-29772.925999999999</v>
      </c>
    </row>
    <row r="377" spans="1:7" x14ac:dyDescent="0.25">
      <c r="A377">
        <v>27</v>
      </c>
      <c r="B377">
        <v>19</v>
      </c>
      <c r="C377">
        <v>46</v>
      </c>
      <c r="D377" t="s">
        <v>17</v>
      </c>
      <c r="E377">
        <v>-35413.923999999999</v>
      </c>
      <c r="F377">
        <v>0.72699999999999998</v>
      </c>
      <c r="G377">
        <f t="shared" si="5"/>
        <v>-35413.923999999999</v>
      </c>
    </row>
    <row r="378" spans="1:7" x14ac:dyDescent="0.25">
      <c r="A378">
        <v>26</v>
      </c>
      <c r="B378">
        <v>20</v>
      </c>
      <c r="C378">
        <v>46</v>
      </c>
      <c r="D378" t="s">
        <v>18</v>
      </c>
      <c r="E378">
        <v>-43139.360999999997</v>
      </c>
      <c r="F378">
        <v>2.2349999999999999</v>
      </c>
      <c r="G378">
        <f t="shared" si="5"/>
        <v>-43139.360999999997</v>
      </c>
    </row>
    <row r="379" spans="1:7" x14ac:dyDescent="0.25">
      <c r="A379">
        <v>25</v>
      </c>
      <c r="B379">
        <v>21</v>
      </c>
      <c r="C379">
        <v>46</v>
      </c>
      <c r="D379" t="s">
        <v>19</v>
      </c>
      <c r="E379">
        <v>-41761.218999999997</v>
      </c>
      <c r="F379">
        <v>0.68300000000000005</v>
      </c>
      <c r="G379">
        <f t="shared" si="5"/>
        <v>-41761.218999999997</v>
      </c>
    </row>
    <row r="380" spans="1:7" x14ac:dyDescent="0.25">
      <c r="A380">
        <v>24</v>
      </c>
      <c r="B380">
        <v>22</v>
      </c>
      <c r="C380">
        <v>46</v>
      </c>
      <c r="D380" t="s">
        <v>20</v>
      </c>
      <c r="E380">
        <v>-44127.798999999999</v>
      </c>
      <c r="F380">
        <v>0.16500000000000001</v>
      </c>
      <c r="G380">
        <f t="shared" si="5"/>
        <v>-44127.798999999999</v>
      </c>
    </row>
    <row r="381" spans="1:7" x14ac:dyDescent="0.25">
      <c r="A381">
        <v>23</v>
      </c>
      <c r="B381">
        <v>23</v>
      </c>
      <c r="C381">
        <v>46</v>
      </c>
      <c r="D381" t="s">
        <v>21</v>
      </c>
      <c r="E381">
        <v>-37075.351000000002</v>
      </c>
      <c r="F381">
        <v>0.20200000000000001</v>
      </c>
      <c r="G381">
        <f t="shared" si="5"/>
        <v>-37075.351000000002</v>
      </c>
    </row>
    <row r="382" spans="1:7" x14ac:dyDescent="0.25">
      <c r="A382">
        <v>22</v>
      </c>
      <c r="B382">
        <v>24</v>
      </c>
      <c r="C382">
        <v>46</v>
      </c>
      <c r="D382" t="s">
        <v>22</v>
      </c>
      <c r="E382">
        <v>-29471.566999999999</v>
      </c>
      <c r="F382">
        <v>11.452999999999999</v>
      </c>
      <c r="G382">
        <f t="shared" si="5"/>
        <v>-29471.566999999999</v>
      </c>
    </row>
    <row r="383" spans="1:7" x14ac:dyDescent="0.25">
      <c r="A383">
        <v>21</v>
      </c>
      <c r="B383">
        <v>25</v>
      </c>
      <c r="C383">
        <v>46</v>
      </c>
      <c r="D383" t="s">
        <v>23</v>
      </c>
      <c r="E383" t="s">
        <v>633</v>
      </c>
      <c r="F383" t="s">
        <v>609</v>
      </c>
      <c r="G383" t="e">
        <f t="shared" si="5"/>
        <v>#VALUE!</v>
      </c>
    </row>
    <row r="384" spans="1:7" x14ac:dyDescent="0.25">
      <c r="A384">
        <v>20</v>
      </c>
      <c r="B384">
        <v>26</v>
      </c>
      <c r="C384">
        <v>46</v>
      </c>
      <c r="D384" t="s">
        <v>24</v>
      </c>
      <c r="E384" t="s">
        <v>634</v>
      </c>
      <c r="F384" t="s">
        <v>582</v>
      </c>
      <c r="G384" t="e">
        <f t="shared" si="5"/>
        <v>#VALUE!</v>
      </c>
    </row>
    <row r="385" spans="1:7" x14ac:dyDescent="0.25">
      <c r="A385">
        <v>32</v>
      </c>
      <c r="B385">
        <v>15</v>
      </c>
      <c r="C385">
        <v>47</v>
      </c>
      <c r="D385" t="s">
        <v>13</v>
      </c>
      <c r="E385" t="s">
        <v>635</v>
      </c>
      <c r="F385" t="s">
        <v>556</v>
      </c>
      <c r="G385" t="e">
        <f t="shared" si="5"/>
        <v>#VALUE!</v>
      </c>
    </row>
    <row r="386" spans="1:7" x14ac:dyDescent="0.25">
      <c r="A386">
        <v>31</v>
      </c>
      <c r="B386">
        <v>16</v>
      </c>
      <c r="C386">
        <v>47</v>
      </c>
      <c r="D386" t="s">
        <v>14</v>
      </c>
      <c r="E386" t="s">
        <v>636</v>
      </c>
      <c r="F386" t="s">
        <v>582</v>
      </c>
      <c r="G386" t="e">
        <f t="shared" si="5"/>
        <v>#VALUE!</v>
      </c>
    </row>
    <row r="387" spans="1:7" x14ac:dyDescent="0.25">
      <c r="A387">
        <v>30</v>
      </c>
      <c r="B387">
        <v>17</v>
      </c>
      <c r="C387">
        <v>47</v>
      </c>
      <c r="D387" t="s">
        <v>15</v>
      </c>
      <c r="E387" t="s">
        <v>637</v>
      </c>
      <c r="F387" t="s">
        <v>609</v>
      </c>
      <c r="G387" t="e">
        <f t="shared" si="5"/>
        <v>#VALUE!</v>
      </c>
    </row>
    <row r="388" spans="1:7" x14ac:dyDescent="0.25">
      <c r="A388">
        <v>29</v>
      </c>
      <c r="B388">
        <v>18</v>
      </c>
      <c r="C388">
        <v>47</v>
      </c>
      <c r="D388" t="s">
        <v>16</v>
      </c>
      <c r="E388">
        <v>-25366.338</v>
      </c>
      <c r="F388">
        <v>1.1180000000000001</v>
      </c>
      <c r="G388">
        <f t="shared" si="5"/>
        <v>-25366.338</v>
      </c>
    </row>
    <row r="389" spans="1:7" x14ac:dyDescent="0.25">
      <c r="A389">
        <v>28</v>
      </c>
      <c r="B389">
        <v>19</v>
      </c>
      <c r="C389">
        <v>47</v>
      </c>
      <c r="D389" t="s">
        <v>17</v>
      </c>
      <c r="E389">
        <v>-35711.976000000002</v>
      </c>
      <c r="F389">
        <v>1.397</v>
      </c>
      <c r="G389">
        <f t="shared" si="5"/>
        <v>-35711.976000000002</v>
      </c>
    </row>
    <row r="390" spans="1:7" x14ac:dyDescent="0.25">
      <c r="A390">
        <v>27</v>
      </c>
      <c r="B390">
        <v>20</v>
      </c>
      <c r="C390">
        <v>47</v>
      </c>
      <c r="D390" t="s">
        <v>18</v>
      </c>
      <c r="E390">
        <v>-42344.417999999998</v>
      </c>
      <c r="F390">
        <v>2.222</v>
      </c>
      <c r="G390">
        <f t="shared" si="5"/>
        <v>-42344.417999999998</v>
      </c>
    </row>
    <row r="391" spans="1:7" x14ac:dyDescent="0.25">
      <c r="A391">
        <v>26</v>
      </c>
      <c r="B391">
        <v>21</v>
      </c>
      <c r="C391">
        <v>47</v>
      </c>
      <c r="D391" t="s">
        <v>19</v>
      </c>
      <c r="E391">
        <v>-44336.595000000001</v>
      </c>
      <c r="F391">
        <v>1.9330000000000001</v>
      </c>
      <c r="G391">
        <f t="shared" si="5"/>
        <v>-44336.595000000001</v>
      </c>
    </row>
    <row r="392" spans="1:7" x14ac:dyDescent="0.25">
      <c r="A392">
        <v>25</v>
      </c>
      <c r="B392">
        <v>22</v>
      </c>
      <c r="C392">
        <v>47</v>
      </c>
      <c r="D392" t="s">
        <v>20</v>
      </c>
      <c r="E392">
        <v>-44937.364000000001</v>
      </c>
      <c r="F392">
        <v>0.115</v>
      </c>
      <c r="G392">
        <f t="shared" si="5"/>
        <v>-44937.364000000001</v>
      </c>
    </row>
    <row r="393" spans="1:7" x14ac:dyDescent="0.25">
      <c r="A393">
        <v>24</v>
      </c>
      <c r="B393">
        <v>23</v>
      </c>
      <c r="C393">
        <v>47</v>
      </c>
      <c r="D393" t="s">
        <v>21</v>
      </c>
      <c r="E393">
        <v>-42006.618000000002</v>
      </c>
      <c r="F393">
        <v>0.16900000000000001</v>
      </c>
      <c r="G393">
        <f t="shared" ref="G393:G456" si="6">IF(ISNUMBER(E393),E393,VALUE(SUBSTITUTE(E393,"#",".01")))</f>
        <v>-42006.618000000002</v>
      </c>
    </row>
    <row r="394" spans="1:7" x14ac:dyDescent="0.25">
      <c r="A394">
        <v>23</v>
      </c>
      <c r="B394">
        <v>24</v>
      </c>
      <c r="C394">
        <v>47</v>
      </c>
      <c r="D394" t="s">
        <v>22</v>
      </c>
      <c r="E394">
        <v>-34562.578000000001</v>
      </c>
      <c r="F394">
        <v>6.03</v>
      </c>
      <c r="G394">
        <f t="shared" si="6"/>
        <v>-34562.578000000001</v>
      </c>
    </row>
    <row r="395" spans="1:7" x14ac:dyDescent="0.25">
      <c r="A395">
        <v>22</v>
      </c>
      <c r="B395">
        <v>25</v>
      </c>
      <c r="C395">
        <v>47</v>
      </c>
      <c r="D395" t="s">
        <v>23</v>
      </c>
      <c r="E395">
        <v>-22566.374</v>
      </c>
      <c r="F395">
        <v>31.670999999999999</v>
      </c>
      <c r="G395">
        <f t="shared" si="6"/>
        <v>-22566.374</v>
      </c>
    </row>
    <row r="396" spans="1:7" x14ac:dyDescent="0.25">
      <c r="A396">
        <v>21</v>
      </c>
      <c r="B396">
        <v>26</v>
      </c>
      <c r="C396">
        <v>47</v>
      </c>
      <c r="D396" t="s">
        <v>24</v>
      </c>
      <c r="E396" t="s">
        <v>638</v>
      </c>
      <c r="F396" t="s">
        <v>582</v>
      </c>
      <c r="G396" t="e">
        <f t="shared" si="6"/>
        <v>#VALUE!</v>
      </c>
    </row>
    <row r="397" spans="1:7" x14ac:dyDescent="0.25">
      <c r="A397">
        <v>20</v>
      </c>
      <c r="B397">
        <v>27</v>
      </c>
      <c r="C397">
        <v>47</v>
      </c>
      <c r="D397" t="s">
        <v>25</v>
      </c>
      <c r="E397" t="s">
        <v>639</v>
      </c>
      <c r="F397" t="s">
        <v>617</v>
      </c>
      <c r="G397" t="e">
        <f t="shared" si="6"/>
        <v>#VALUE!</v>
      </c>
    </row>
    <row r="398" spans="1:7" x14ac:dyDescent="0.25">
      <c r="A398">
        <v>32</v>
      </c>
      <c r="B398">
        <v>16</v>
      </c>
      <c r="C398">
        <v>48</v>
      </c>
      <c r="D398" t="s">
        <v>14</v>
      </c>
      <c r="E398" t="s">
        <v>640</v>
      </c>
      <c r="F398" t="s">
        <v>207</v>
      </c>
      <c r="G398" t="e">
        <f t="shared" si="6"/>
        <v>#VALUE!</v>
      </c>
    </row>
    <row r="399" spans="1:7" x14ac:dyDescent="0.25">
      <c r="A399">
        <v>31</v>
      </c>
      <c r="B399">
        <v>17</v>
      </c>
      <c r="C399">
        <v>48</v>
      </c>
      <c r="D399" t="s">
        <v>15</v>
      </c>
      <c r="E399" t="s">
        <v>641</v>
      </c>
      <c r="F399" t="s">
        <v>582</v>
      </c>
      <c r="G399" t="e">
        <f t="shared" si="6"/>
        <v>#VALUE!</v>
      </c>
    </row>
    <row r="400" spans="1:7" x14ac:dyDescent="0.25">
      <c r="A400">
        <v>30</v>
      </c>
      <c r="B400">
        <v>18</v>
      </c>
      <c r="C400">
        <v>48</v>
      </c>
      <c r="D400" t="s">
        <v>16</v>
      </c>
      <c r="E400">
        <v>-22281.337</v>
      </c>
      <c r="F400">
        <v>307.39299999999997</v>
      </c>
      <c r="G400">
        <f t="shared" si="6"/>
        <v>-22281.337</v>
      </c>
    </row>
    <row r="401" spans="1:7" x14ac:dyDescent="0.25">
      <c r="A401">
        <v>29</v>
      </c>
      <c r="B401">
        <v>19</v>
      </c>
      <c r="C401">
        <v>48</v>
      </c>
      <c r="D401" t="s">
        <v>17</v>
      </c>
      <c r="E401">
        <v>-32284.476999999999</v>
      </c>
      <c r="F401">
        <v>0.77300000000000002</v>
      </c>
      <c r="G401">
        <f t="shared" si="6"/>
        <v>-32284.476999999999</v>
      </c>
    </row>
    <row r="402" spans="1:7" x14ac:dyDescent="0.25">
      <c r="A402">
        <v>28</v>
      </c>
      <c r="B402">
        <v>20</v>
      </c>
      <c r="C402">
        <v>48</v>
      </c>
      <c r="D402" t="s">
        <v>18</v>
      </c>
      <c r="E402">
        <v>-44224.629000000001</v>
      </c>
      <c r="F402">
        <v>9.6000000000000002E-2</v>
      </c>
      <c r="G402">
        <f t="shared" si="6"/>
        <v>-44224.629000000001</v>
      </c>
    </row>
    <row r="403" spans="1:7" x14ac:dyDescent="0.25">
      <c r="A403">
        <v>27</v>
      </c>
      <c r="B403">
        <v>21</v>
      </c>
      <c r="C403">
        <v>48</v>
      </c>
      <c r="D403" t="s">
        <v>19</v>
      </c>
      <c r="E403">
        <v>-44503.841999999997</v>
      </c>
      <c r="F403">
        <v>4.9509999999999996</v>
      </c>
      <c r="G403">
        <f t="shared" si="6"/>
        <v>-44503.841999999997</v>
      </c>
    </row>
    <row r="404" spans="1:7" x14ac:dyDescent="0.25">
      <c r="A404">
        <v>26</v>
      </c>
      <c r="B404">
        <v>22</v>
      </c>
      <c r="C404">
        <v>48</v>
      </c>
      <c r="D404" t="s">
        <v>20</v>
      </c>
      <c r="E404">
        <v>-48492.709000000003</v>
      </c>
      <c r="F404">
        <v>0.109</v>
      </c>
      <c r="G404">
        <f t="shared" si="6"/>
        <v>-48492.709000000003</v>
      </c>
    </row>
    <row r="405" spans="1:7" x14ac:dyDescent="0.25">
      <c r="A405">
        <v>25</v>
      </c>
      <c r="B405">
        <v>23</v>
      </c>
      <c r="C405">
        <v>48</v>
      </c>
      <c r="D405" t="s">
        <v>21</v>
      </c>
      <c r="E405">
        <v>-44477.694000000003</v>
      </c>
      <c r="F405">
        <v>0.97499999999999998</v>
      </c>
      <c r="G405">
        <f t="shared" si="6"/>
        <v>-44477.694000000003</v>
      </c>
    </row>
    <row r="406" spans="1:7" x14ac:dyDescent="0.25">
      <c r="A406">
        <v>24</v>
      </c>
      <c r="B406">
        <v>24</v>
      </c>
      <c r="C406">
        <v>48</v>
      </c>
      <c r="D406" t="s">
        <v>22</v>
      </c>
      <c r="E406">
        <v>-42822.02</v>
      </c>
      <c r="F406">
        <v>7.3239999999999998</v>
      </c>
      <c r="G406">
        <f t="shared" si="6"/>
        <v>-42822.02</v>
      </c>
    </row>
    <row r="407" spans="1:7" x14ac:dyDescent="0.25">
      <c r="A407">
        <v>23</v>
      </c>
      <c r="B407">
        <v>25</v>
      </c>
      <c r="C407">
        <v>48</v>
      </c>
      <c r="D407" t="s">
        <v>23</v>
      </c>
      <c r="E407">
        <v>-29296.338</v>
      </c>
      <c r="F407">
        <v>6.9390000000000001</v>
      </c>
      <c r="G407">
        <f t="shared" si="6"/>
        <v>-29296.338</v>
      </c>
    </row>
    <row r="408" spans="1:7" x14ac:dyDescent="0.25">
      <c r="A408">
        <v>22</v>
      </c>
      <c r="B408">
        <v>26</v>
      </c>
      <c r="C408">
        <v>48</v>
      </c>
      <c r="D408" t="s">
        <v>24</v>
      </c>
      <c r="E408" t="s">
        <v>642</v>
      </c>
      <c r="F408" t="s">
        <v>609</v>
      </c>
      <c r="G408" t="e">
        <f t="shared" si="6"/>
        <v>#VALUE!</v>
      </c>
    </row>
    <row r="409" spans="1:7" x14ac:dyDescent="0.25">
      <c r="A409">
        <v>21</v>
      </c>
      <c r="B409">
        <v>27</v>
      </c>
      <c r="C409">
        <v>48</v>
      </c>
      <c r="D409" t="s">
        <v>25</v>
      </c>
      <c r="E409" t="s">
        <v>453</v>
      </c>
      <c r="F409" t="s">
        <v>582</v>
      </c>
      <c r="G409" t="e">
        <f t="shared" si="6"/>
        <v>#VALUE!</v>
      </c>
    </row>
    <row r="410" spans="1:7" x14ac:dyDescent="0.25">
      <c r="A410">
        <v>20</v>
      </c>
      <c r="B410">
        <v>28</v>
      </c>
      <c r="C410">
        <v>48</v>
      </c>
      <c r="D410" t="s">
        <v>26</v>
      </c>
      <c r="E410" t="s">
        <v>643</v>
      </c>
      <c r="F410" t="s">
        <v>542</v>
      </c>
      <c r="G410" t="e">
        <f t="shared" si="6"/>
        <v>#VALUE!</v>
      </c>
    </row>
    <row r="411" spans="1:7" x14ac:dyDescent="0.25">
      <c r="A411">
        <v>33</v>
      </c>
      <c r="B411">
        <v>16</v>
      </c>
      <c r="C411">
        <v>49</v>
      </c>
      <c r="D411" t="s">
        <v>14</v>
      </c>
      <c r="E411" t="s">
        <v>644</v>
      </c>
      <c r="F411" t="s">
        <v>645</v>
      </c>
      <c r="G411" t="e">
        <f t="shared" si="6"/>
        <v>#VALUE!</v>
      </c>
    </row>
    <row r="412" spans="1:7" x14ac:dyDescent="0.25">
      <c r="A412">
        <v>32</v>
      </c>
      <c r="B412">
        <v>17</v>
      </c>
      <c r="C412">
        <v>49</v>
      </c>
      <c r="D412" t="s">
        <v>15</v>
      </c>
      <c r="E412" t="s">
        <v>646</v>
      </c>
      <c r="F412" t="s">
        <v>617</v>
      </c>
      <c r="G412" t="e">
        <f t="shared" si="6"/>
        <v>#VALUE!</v>
      </c>
    </row>
    <row r="413" spans="1:7" x14ac:dyDescent="0.25">
      <c r="A413">
        <v>31</v>
      </c>
      <c r="B413">
        <v>18</v>
      </c>
      <c r="C413">
        <v>49</v>
      </c>
      <c r="D413" t="s">
        <v>16</v>
      </c>
      <c r="E413" t="s">
        <v>647</v>
      </c>
      <c r="F413" t="s">
        <v>609</v>
      </c>
      <c r="G413" t="e">
        <f t="shared" si="6"/>
        <v>#VALUE!</v>
      </c>
    </row>
    <row r="414" spans="1:7" x14ac:dyDescent="0.25">
      <c r="A414">
        <v>30</v>
      </c>
      <c r="B414">
        <v>19</v>
      </c>
      <c r="C414">
        <v>49</v>
      </c>
      <c r="D414" t="s">
        <v>17</v>
      </c>
      <c r="E414">
        <v>-29611.49</v>
      </c>
      <c r="F414">
        <v>0.80100000000000005</v>
      </c>
      <c r="G414">
        <f t="shared" si="6"/>
        <v>-29611.49</v>
      </c>
    </row>
    <row r="415" spans="1:7" x14ac:dyDescent="0.25">
      <c r="A415">
        <v>29</v>
      </c>
      <c r="B415">
        <v>20</v>
      </c>
      <c r="C415">
        <v>49</v>
      </c>
      <c r="D415" t="s">
        <v>18</v>
      </c>
      <c r="E415">
        <v>-41299.764999999999</v>
      </c>
      <c r="F415">
        <v>0.20100000000000001</v>
      </c>
      <c r="G415">
        <f t="shared" si="6"/>
        <v>-41299.764999999999</v>
      </c>
    </row>
    <row r="416" spans="1:7" x14ac:dyDescent="0.25">
      <c r="A416">
        <v>28</v>
      </c>
      <c r="B416">
        <v>21</v>
      </c>
      <c r="C416">
        <v>49</v>
      </c>
      <c r="D416" t="s">
        <v>19</v>
      </c>
      <c r="E416">
        <v>-46561.264999999999</v>
      </c>
      <c r="F416">
        <v>2.698</v>
      </c>
      <c r="G416">
        <f t="shared" si="6"/>
        <v>-46561.264999999999</v>
      </c>
    </row>
    <row r="417" spans="1:7" x14ac:dyDescent="0.25">
      <c r="A417">
        <v>27</v>
      </c>
      <c r="B417">
        <v>22</v>
      </c>
      <c r="C417">
        <v>49</v>
      </c>
      <c r="D417" t="s">
        <v>20</v>
      </c>
      <c r="E417">
        <v>-48563.786999999997</v>
      </c>
      <c r="F417">
        <v>0.114</v>
      </c>
      <c r="G417">
        <f t="shared" si="6"/>
        <v>-48563.786999999997</v>
      </c>
    </row>
    <row r="418" spans="1:7" x14ac:dyDescent="0.25">
      <c r="A418">
        <v>26</v>
      </c>
      <c r="B418">
        <v>23</v>
      </c>
      <c r="C418">
        <v>49</v>
      </c>
      <c r="D418" t="s">
        <v>21</v>
      </c>
      <c r="E418">
        <v>-47961.930999999997</v>
      </c>
      <c r="F418">
        <v>0.82799999999999996</v>
      </c>
      <c r="G418">
        <f t="shared" si="6"/>
        <v>-47961.930999999997</v>
      </c>
    </row>
    <row r="419" spans="1:7" x14ac:dyDescent="0.25">
      <c r="A419">
        <v>25</v>
      </c>
      <c r="B419">
        <v>24</v>
      </c>
      <c r="C419">
        <v>49</v>
      </c>
      <c r="D419" t="s">
        <v>22</v>
      </c>
      <c r="E419">
        <v>-45333.06</v>
      </c>
      <c r="F419">
        <v>2.2429999999999999</v>
      </c>
      <c r="G419">
        <f t="shared" si="6"/>
        <v>-45333.06</v>
      </c>
    </row>
    <row r="420" spans="1:7" x14ac:dyDescent="0.25">
      <c r="A420">
        <v>24</v>
      </c>
      <c r="B420">
        <v>25</v>
      </c>
      <c r="C420">
        <v>49</v>
      </c>
      <c r="D420" t="s">
        <v>23</v>
      </c>
      <c r="E420">
        <v>-37620.633999999998</v>
      </c>
      <c r="F420">
        <v>2.2549999999999999</v>
      </c>
      <c r="G420">
        <f t="shared" si="6"/>
        <v>-37620.633999999998</v>
      </c>
    </row>
    <row r="421" spans="1:7" x14ac:dyDescent="0.25">
      <c r="A421">
        <v>23</v>
      </c>
      <c r="B421">
        <v>26</v>
      </c>
      <c r="C421">
        <v>49</v>
      </c>
      <c r="D421" t="s">
        <v>24</v>
      </c>
      <c r="E421">
        <v>-24750.726999999999</v>
      </c>
      <c r="F421">
        <v>24.219000000000001</v>
      </c>
      <c r="G421">
        <f t="shared" si="6"/>
        <v>-24750.726999999999</v>
      </c>
    </row>
    <row r="422" spans="1:7" x14ac:dyDescent="0.25">
      <c r="A422">
        <v>22</v>
      </c>
      <c r="B422">
        <v>27</v>
      </c>
      <c r="C422">
        <v>49</v>
      </c>
      <c r="D422" t="s">
        <v>25</v>
      </c>
      <c r="E422" t="s">
        <v>648</v>
      </c>
      <c r="F422" t="s">
        <v>582</v>
      </c>
      <c r="G422" t="e">
        <f t="shared" si="6"/>
        <v>#VALUE!</v>
      </c>
    </row>
    <row r="423" spans="1:7" x14ac:dyDescent="0.25">
      <c r="A423">
        <v>21</v>
      </c>
      <c r="B423">
        <v>28</v>
      </c>
      <c r="C423">
        <v>49</v>
      </c>
      <c r="D423" t="s">
        <v>26</v>
      </c>
      <c r="E423" t="s">
        <v>649</v>
      </c>
      <c r="F423" t="s">
        <v>617</v>
      </c>
      <c r="G423" t="e">
        <f t="shared" si="6"/>
        <v>#VALUE!</v>
      </c>
    </row>
    <row r="424" spans="1:7" x14ac:dyDescent="0.25">
      <c r="A424">
        <v>33</v>
      </c>
      <c r="B424">
        <v>17</v>
      </c>
      <c r="C424">
        <v>50</v>
      </c>
      <c r="D424" t="s">
        <v>15</v>
      </c>
      <c r="E424" t="s">
        <v>650</v>
      </c>
      <c r="F424" t="s">
        <v>617</v>
      </c>
      <c r="G424" t="e">
        <f t="shared" si="6"/>
        <v>#VALUE!</v>
      </c>
    </row>
    <row r="425" spans="1:7" x14ac:dyDescent="0.25">
      <c r="A425">
        <v>32</v>
      </c>
      <c r="B425">
        <v>18</v>
      </c>
      <c r="C425">
        <v>50</v>
      </c>
      <c r="D425" t="s">
        <v>16</v>
      </c>
      <c r="E425" t="s">
        <v>651</v>
      </c>
      <c r="F425" t="s">
        <v>582</v>
      </c>
      <c r="G425" t="e">
        <f t="shared" si="6"/>
        <v>#VALUE!</v>
      </c>
    </row>
    <row r="426" spans="1:7" x14ac:dyDescent="0.25">
      <c r="A426">
        <v>31</v>
      </c>
      <c r="B426">
        <v>19</v>
      </c>
      <c r="C426">
        <v>50</v>
      </c>
      <c r="D426" t="s">
        <v>17</v>
      </c>
      <c r="E426">
        <v>-25727.848000000002</v>
      </c>
      <c r="F426">
        <v>7.7309999999999999</v>
      </c>
      <c r="G426">
        <f t="shared" si="6"/>
        <v>-25727.848000000002</v>
      </c>
    </row>
    <row r="427" spans="1:7" x14ac:dyDescent="0.25">
      <c r="A427">
        <v>30</v>
      </c>
      <c r="B427">
        <v>20</v>
      </c>
      <c r="C427">
        <v>50</v>
      </c>
      <c r="D427" t="s">
        <v>18</v>
      </c>
      <c r="E427">
        <v>-39589.224000000002</v>
      </c>
      <c r="F427">
        <v>1.5840000000000001</v>
      </c>
      <c r="G427">
        <f t="shared" si="6"/>
        <v>-39589.224000000002</v>
      </c>
    </row>
    <row r="428" spans="1:7" x14ac:dyDescent="0.25">
      <c r="A428">
        <v>29</v>
      </c>
      <c r="B428">
        <v>21</v>
      </c>
      <c r="C428">
        <v>50</v>
      </c>
      <c r="D428" t="s">
        <v>19</v>
      </c>
      <c r="E428">
        <v>-44547.381999999998</v>
      </c>
      <c r="F428">
        <v>15</v>
      </c>
      <c r="G428">
        <f t="shared" si="6"/>
        <v>-44547.381999999998</v>
      </c>
    </row>
    <row r="429" spans="1:7" x14ac:dyDescent="0.25">
      <c r="A429">
        <v>28</v>
      </c>
      <c r="B429">
        <v>22</v>
      </c>
      <c r="C429">
        <v>50</v>
      </c>
      <c r="D429" t="s">
        <v>20</v>
      </c>
      <c r="E429">
        <v>-51431.66</v>
      </c>
      <c r="F429">
        <v>0.121</v>
      </c>
      <c r="G429">
        <f t="shared" si="6"/>
        <v>-51431.66</v>
      </c>
    </row>
    <row r="430" spans="1:7" x14ac:dyDescent="0.25">
      <c r="A430">
        <v>27</v>
      </c>
      <c r="B430">
        <v>23</v>
      </c>
      <c r="C430">
        <v>50</v>
      </c>
      <c r="D430" t="s">
        <v>21</v>
      </c>
      <c r="E430">
        <v>-49224.012999999999</v>
      </c>
      <c r="F430">
        <v>0.40899999999999997</v>
      </c>
      <c r="G430">
        <f t="shared" si="6"/>
        <v>-49224.012999999999</v>
      </c>
    </row>
    <row r="431" spans="1:7" x14ac:dyDescent="0.25">
      <c r="A431">
        <v>26</v>
      </c>
      <c r="B431">
        <v>24</v>
      </c>
      <c r="C431">
        <v>50</v>
      </c>
      <c r="D431" t="s">
        <v>22</v>
      </c>
      <c r="E431">
        <v>-50262.072</v>
      </c>
      <c r="F431">
        <v>0.437</v>
      </c>
      <c r="G431">
        <f t="shared" si="6"/>
        <v>-50262.072</v>
      </c>
    </row>
    <row r="432" spans="1:7" x14ac:dyDescent="0.25">
      <c r="A432">
        <v>25</v>
      </c>
      <c r="B432">
        <v>25</v>
      </c>
      <c r="C432">
        <v>50</v>
      </c>
      <c r="D432" t="s">
        <v>23</v>
      </c>
      <c r="E432">
        <v>-42627.595000000001</v>
      </c>
      <c r="F432">
        <v>0.442</v>
      </c>
      <c r="G432">
        <f t="shared" si="6"/>
        <v>-42627.595000000001</v>
      </c>
    </row>
    <row r="433" spans="1:7" x14ac:dyDescent="0.25">
      <c r="A433">
        <v>24</v>
      </c>
      <c r="B433">
        <v>26</v>
      </c>
      <c r="C433">
        <v>50</v>
      </c>
      <c r="D433" t="s">
        <v>24</v>
      </c>
      <c r="E433">
        <v>-34476.455999999998</v>
      </c>
      <c r="F433">
        <v>8.3829999999999991</v>
      </c>
      <c r="G433">
        <f t="shared" si="6"/>
        <v>-34476.455999999998</v>
      </c>
    </row>
    <row r="434" spans="1:7" x14ac:dyDescent="0.25">
      <c r="A434">
        <v>23</v>
      </c>
      <c r="B434">
        <v>27</v>
      </c>
      <c r="C434">
        <v>50</v>
      </c>
      <c r="D434" t="s">
        <v>25</v>
      </c>
      <c r="E434" t="s">
        <v>652</v>
      </c>
      <c r="F434" t="s">
        <v>609</v>
      </c>
      <c r="G434" t="e">
        <f t="shared" si="6"/>
        <v>#VALUE!</v>
      </c>
    </row>
    <row r="435" spans="1:7" x14ac:dyDescent="0.25">
      <c r="A435">
        <v>22</v>
      </c>
      <c r="B435">
        <v>28</v>
      </c>
      <c r="C435">
        <v>50</v>
      </c>
      <c r="D435" t="s">
        <v>26</v>
      </c>
      <c r="E435" t="s">
        <v>653</v>
      </c>
      <c r="F435" t="s">
        <v>582</v>
      </c>
      <c r="G435" t="e">
        <f t="shared" si="6"/>
        <v>#VALUE!</v>
      </c>
    </row>
    <row r="436" spans="1:7" x14ac:dyDescent="0.25">
      <c r="A436">
        <v>34</v>
      </c>
      <c r="B436">
        <v>17</v>
      </c>
      <c r="C436">
        <v>51</v>
      </c>
      <c r="D436" t="s">
        <v>15</v>
      </c>
      <c r="E436" t="s">
        <v>654</v>
      </c>
      <c r="F436" t="s">
        <v>473</v>
      </c>
      <c r="G436" t="e">
        <f t="shared" si="6"/>
        <v>#VALUE!</v>
      </c>
    </row>
    <row r="437" spans="1:7" x14ac:dyDescent="0.25">
      <c r="A437">
        <v>33</v>
      </c>
      <c r="B437">
        <v>18</v>
      </c>
      <c r="C437">
        <v>51</v>
      </c>
      <c r="D437" t="s">
        <v>16</v>
      </c>
      <c r="E437" t="s">
        <v>655</v>
      </c>
      <c r="F437" t="s">
        <v>617</v>
      </c>
      <c r="G437" t="e">
        <f t="shared" si="6"/>
        <v>#VALUE!</v>
      </c>
    </row>
    <row r="438" spans="1:7" x14ac:dyDescent="0.25">
      <c r="A438">
        <v>32</v>
      </c>
      <c r="B438">
        <v>19</v>
      </c>
      <c r="C438">
        <v>51</v>
      </c>
      <c r="D438" t="s">
        <v>17</v>
      </c>
      <c r="E438">
        <v>-22516.196</v>
      </c>
      <c r="F438">
        <v>13.047000000000001</v>
      </c>
      <c r="G438">
        <f t="shared" si="6"/>
        <v>-22516.196</v>
      </c>
    </row>
    <row r="439" spans="1:7" x14ac:dyDescent="0.25">
      <c r="A439">
        <v>31</v>
      </c>
      <c r="B439">
        <v>20</v>
      </c>
      <c r="C439">
        <v>51</v>
      </c>
      <c r="D439" t="s">
        <v>18</v>
      </c>
      <c r="E439">
        <v>-36332.303999999996</v>
      </c>
      <c r="F439">
        <v>0.52200000000000002</v>
      </c>
      <c r="G439">
        <f t="shared" si="6"/>
        <v>-36332.303999999996</v>
      </c>
    </row>
    <row r="440" spans="1:7" x14ac:dyDescent="0.25">
      <c r="A440">
        <v>30</v>
      </c>
      <c r="B440">
        <v>21</v>
      </c>
      <c r="C440">
        <v>51</v>
      </c>
      <c r="D440" t="s">
        <v>19</v>
      </c>
      <c r="E440">
        <v>-43228.684000000001</v>
      </c>
      <c r="F440">
        <v>20</v>
      </c>
      <c r="G440">
        <f t="shared" si="6"/>
        <v>-43228.684000000001</v>
      </c>
    </row>
    <row r="441" spans="1:7" x14ac:dyDescent="0.25">
      <c r="A441">
        <v>29</v>
      </c>
      <c r="B441">
        <v>22</v>
      </c>
      <c r="C441">
        <v>51</v>
      </c>
      <c r="D441" t="s">
        <v>20</v>
      </c>
      <c r="E441">
        <v>-49732.837</v>
      </c>
      <c r="F441">
        <v>0.505</v>
      </c>
      <c r="G441">
        <f t="shared" si="6"/>
        <v>-49732.837</v>
      </c>
    </row>
    <row r="442" spans="1:7" x14ac:dyDescent="0.25">
      <c r="A442">
        <v>28</v>
      </c>
      <c r="B442">
        <v>23</v>
      </c>
      <c r="C442">
        <v>51</v>
      </c>
      <c r="D442" t="s">
        <v>21</v>
      </c>
      <c r="E442">
        <v>-52203.841999999997</v>
      </c>
      <c r="F442">
        <v>0.40100000000000002</v>
      </c>
      <c r="G442">
        <f t="shared" si="6"/>
        <v>-52203.841999999997</v>
      </c>
    </row>
    <row r="443" spans="1:7" x14ac:dyDescent="0.25">
      <c r="A443">
        <v>27</v>
      </c>
      <c r="B443">
        <v>24</v>
      </c>
      <c r="C443">
        <v>51</v>
      </c>
      <c r="D443" t="s">
        <v>22</v>
      </c>
      <c r="E443">
        <v>-51451.394999999997</v>
      </c>
      <c r="F443">
        <v>0.4</v>
      </c>
      <c r="G443">
        <f t="shared" si="6"/>
        <v>-51451.394999999997</v>
      </c>
    </row>
    <row r="444" spans="1:7" x14ac:dyDescent="0.25">
      <c r="A444">
        <v>26</v>
      </c>
      <c r="B444">
        <v>25</v>
      </c>
      <c r="C444">
        <v>51</v>
      </c>
      <c r="D444" t="s">
        <v>23</v>
      </c>
      <c r="E444">
        <v>-48243.877</v>
      </c>
      <c r="F444">
        <v>0.502</v>
      </c>
      <c r="G444">
        <f t="shared" si="6"/>
        <v>-48243.877</v>
      </c>
    </row>
    <row r="445" spans="1:7" x14ac:dyDescent="0.25">
      <c r="A445">
        <v>25</v>
      </c>
      <c r="B445">
        <v>26</v>
      </c>
      <c r="C445">
        <v>51</v>
      </c>
      <c r="D445" t="s">
        <v>24</v>
      </c>
      <c r="E445">
        <v>-40202.555</v>
      </c>
      <c r="F445">
        <v>8.9640000000000004</v>
      </c>
      <c r="G445">
        <f t="shared" si="6"/>
        <v>-40202.555</v>
      </c>
    </row>
    <row r="446" spans="1:7" x14ac:dyDescent="0.25">
      <c r="A446">
        <v>24</v>
      </c>
      <c r="B446">
        <v>27</v>
      </c>
      <c r="C446">
        <v>51</v>
      </c>
      <c r="D446" t="s">
        <v>25</v>
      </c>
      <c r="E446">
        <v>-27342.143</v>
      </c>
      <c r="F446">
        <v>48.438000000000002</v>
      </c>
      <c r="G446">
        <f t="shared" si="6"/>
        <v>-27342.143</v>
      </c>
    </row>
    <row r="447" spans="1:7" x14ac:dyDescent="0.25">
      <c r="A447">
        <v>23</v>
      </c>
      <c r="B447">
        <v>28</v>
      </c>
      <c r="C447">
        <v>51</v>
      </c>
      <c r="D447" t="s">
        <v>26</v>
      </c>
      <c r="E447" t="s">
        <v>656</v>
      </c>
      <c r="F447" t="s">
        <v>582</v>
      </c>
      <c r="G447" t="e">
        <f t="shared" si="6"/>
        <v>#VALUE!</v>
      </c>
    </row>
    <row r="448" spans="1:7" x14ac:dyDescent="0.25">
      <c r="A448">
        <v>34</v>
      </c>
      <c r="B448">
        <v>18</v>
      </c>
      <c r="C448">
        <v>52</v>
      </c>
      <c r="D448" t="s">
        <v>16</v>
      </c>
      <c r="E448" t="s">
        <v>657</v>
      </c>
      <c r="F448" t="s">
        <v>617</v>
      </c>
      <c r="G448" t="e">
        <f t="shared" si="6"/>
        <v>#VALUE!</v>
      </c>
    </row>
    <row r="449" spans="1:7" x14ac:dyDescent="0.25">
      <c r="A449">
        <v>33</v>
      </c>
      <c r="B449">
        <v>19</v>
      </c>
      <c r="C449">
        <v>52</v>
      </c>
      <c r="D449" t="s">
        <v>17</v>
      </c>
      <c r="E449">
        <v>-17137.627</v>
      </c>
      <c r="F449">
        <v>33.533999999999999</v>
      </c>
      <c r="G449">
        <f t="shared" si="6"/>
        <v>-17137.627</v>
      </c>
    </row>
    <row r="450" spans="1:7" x14ac:dyDescent="0.25">
      <c r="A450">
        <v>32</v>
      </c>
      <c r="B450">
        <v>20</v>
      </c>
      <c r="C450">
        <v>52</v>
      </c>
      <c r="D450" t="s">
        <v>18</v>
      </c>
      <c r="E450">
        <v>-34266.266000000003</v>
      </c>
      <c r="F450">
        <v>0.67100000000000004</v>
      </c>
      <c r="G450">
        <f t="shared" si="6"/>
        <v>-34266.266000000003</v>
      </c>
    </row>
    <row r="451" spans="1:7" x14ac:dyDescent="0.25">
      <c r="A451">
        <v>31</v>
      </c>
      <c r="B451">
        <v>21</v>
      </c>
      <c r="C451">
        <v>52</v>
      </c>
      <c r="D451" t="s">
        <v>19</v>
      </c>
      <c r="E451">
        <v>-40443.279000000002</v>
      </c>
      <c r="F451">
        <v>81.852000000000004</v>
      </c>
      <c r="G451">
        <f t="shared" si="6"/>
        <v>-40443.279000000002</v>
      </c>
    </row>
    <row r="452" spans="1:7" x14ac:dyDescent="0.25">
      <c r="A452">
        <v>30</v>
      </c>
      <c r="B452">
        <v>22</v>
      </c>
      <c r="C452">
        <v>52</v>
      </c>
      <c r="D452" t="s">
        <v>20</v>
      </c>
      <c r="E452">
        <v>-49469.82</v>
      </c>
      <c r="F452">
        <v>7.0720000000000001</v>
      </c>
      <c r="G452">
        <f t="shared" si="6"/>
        <v>-49469.82</v>
      </c>
    </row>
    <row r="453" spans="1:7" x14ac:dyDescent="0.25">
      <c r="A453">
        <v>29</v>
      </c>
      <c r="B453">
        <v>23</v>
      </c>
      <c r="C453">
        <v>52</v>
      </c>
      <c r="D453" t="s">
        <v>21</v>
      </c>
      <c r="E453">
        <v>-51443.769</v>
      </c>
      <c r="F453">
        <v>0.42</v>
      </c>
      <c r="G453">
        <f t="shared" si="6"/>
        <v>-51443.769</v>
      </c>
    </row>
    <row r="454" spans="1:7" x14ac:dyDescent="0.25">
      <c r="A454">
        <v>28</v>
      </c>
      <c r="B454">
        <v>24</v>
      </c>
      <c r="C454">
        <v>52</v>
      </c>
      <c r="D454" t="s">
        <v>22</v>
      </c>
      <c r="E454">
        <v>-55419.241999999998</v>
      </c>
      <c r="F454">
        <v>0.34</v>
      </c>
      <c r="G454">
        <f t="shared" si="6"/>
        <v>-55419.241999999998</v>
      </c>
    </row>
    <row r="455" spans="1:7" x14ac:dyDescent="0.25">
      <c r="A455">
        <v>27</v>
      </c>
      <c r="B455">
        <v>25</v>
      </c>
      <c r="C455">
        <v>52</v>
      </c>
      <c r="D455" t="s">
        <v>23</v>
      </c>
      <c r="E455">
        <v>-50707.284</v>
      </c>
      <c r="F455">
        <v>1.845</v>
      </c>
      <c r="G455">
        <f t="shared" si="6"/>
        <v>-50707.284</v>
      </c>
    </row>
    <row r="456" spans="1:7" x14ac:dyDescent="0.25">
      <c r="A456">
        <v>26</v>
      </c>
      <c r="B456">
        <v>26</v>
      </c>
      <c r="C456">
        <v>52</v>
      </c>
      <c r="D456" t="s">
        <v>24</v>
      </c>
      <c r="E456">
        <v>-48330.362999999998</v>
      </c>
      <c r="F456">
        <v>5.117</v>
      </c>
      <c r="G456">
        <f t="shared" si="6"/>
        <v>-48330.362999999998</v>
      </c>
    </row>
    <row r="457" spans="1:7" x14ac:dyDescent="0.25">
      <c r="A457">
        <v>25</v>
      </c>
      <c r="B457">
        <v>27</v>
      </c>
      <c r="C457">
        <v>52</v>
      </c>
      <c r="D457" t="s">
        <v>25</v>
      </c>
      <c r="E457">
        <v>-34360.951000000001</v>
      </c>
      <c r="F457">
        <v>8.3829999999999991</v>
      </c>
      <c r="G457">
        <f t="shared" ref="G457:G520" si="7">IF(ISNUMBER(E457),E457,VALUE(SUBSTITUTE(E457,"#",".01")))</f>
        <v>-34360.951000000001</v>
      </c>
    </row>
    <row r="458" spans="1:7" x14ac:dyDescent="0.25">
      <c r="A458">
        <v>24</v>
      </c>
      <c r="B458">
        <v>28</v>
      </c>
      <c r="C458">
        <v>52</v>
      </c>
      <c r="D458" t="s">
        <v>26</v>
      </c>
      <c r="E458" t="s">
        <v>658</v>
      </c>
      <c r="F458" t="s">
        <v>609</v>
      </c>
      <c r="G458" t="e">
        <f t="shared" si="7"/>
        <v>#VALUE!</v>
      </c>
    </row>
    <row r="459" spans="1:7" x14ac:dyDescent="0.25">
      <c r="A459">
        <v>23</v>
      </c>
      <c r="B459">
        <v>29</v>
      </c>
      <c r="C459">
        <v>52</v>
      </c>
      <c r="D459" t="s">
        <v>27</v>
      </c>
      <c r="E459" t="s">
        <v>659</v>
      </c>
      <c r="F459" t="s">
        <v>617</v>
      </c>
      <c r="G459" t="e">
        <f t="shared" si="7"/>
        <v>#VALUE!</v>
      </c>
    </row>
    <row r="460" spans="1:7" x14ac:dyDescent="0.25">
      <c r="A460">
        <v>35</v>
      </c>
      <c r="B460">
        <v>18</v>
      </c>
      <c r="C460">
        <v>53</v>
      </c>
      <c r="D460" t="s">
        <v>16</v>
      </c>
      <c r="E460" t="s">
        <v>660</v>
      </c>
      <c r="F460" t="s">
        <v>208</v>
      </c>
      <c r="G460" t="e">
        <f t="shared" si="7"/>
        <v>#VALUE!</v>
      </c>
    </row>
    <row r="461" spans="1:7" x14ac:dyDescent="0.25">
      <c r="A461">
        <v>34</v>
      </c>
      <c r="B461">
        <v>19</v>
      </c>
      <c r="C461">
        <v>53</v>
      </c>
      <c r="D461" t="s">
        <v>17</v>
      </c>
      <c r="E461">
        <v>-12295.721</v>
      </c>
      <c r="F461">
        <v>111.779</v>
      </c>
      <c r="G461">
        <f t="shared" si="7"/>
        <v>-12295.721</v>
      </c>
    </row>
    <row r="462" spans="1:7" x14ac:dyDescent="0.25">
      <c r="A462">
        <v>33</v>
      </c>
      <c r="B462">
        <v>20</v>
      </c>
      <c r="C462">
        <v>53</v>
      </c>
      <c r="D462" t="s">
        <v>18</v>
      </c>
      <c r="E462">
        <v>-29387.704000000002</v>
      </c>
      <c r="F462">
        <v>43.78</v>
      </c>
      <c r="G462">
        <f t="shared" si="7"/>
        <v>-29387.704000000002</v>
      </c>
    </row>
    <row r="463" spans="1:7" x14ac:dyDescent="0.25">
      <c r="A463">
        <v>32</v>
      </c>
      <c r="B463">
        <v>21</v>
      </c>
      <c r="C463">
        <v>53</v>
      </c>
      <c r="D463" t="s">
        <v>19</v>
      </c>
      <c r="E463">
        <v>-38906.807999999997</v>
      </c>
      <c r="F463">
        <v>94.087000000000003</v>
      </c>
      <c r="G463">
        <f t="shared" si="7"/>
        <v>-38906.807999999997</v>
      </c>
    </row>
    <row r="464" spans="1:7" x14ac:dyDescent="0.25">
      <c r="A464">
        <v>31</v>
      </c>
      <c r="B464">
        <v>22</v>
      </c>
      <c r="C464">
        <v>53</v>
      </c>
      <c r="D464" t="s">
        <v>20</v>
      </c>
      <c r="E464">
        <v>-46831.061000000002</v>
      </c>
      <c r="F464">
        <v>100.04900000000001</v>
      </c>
      <c r="G464">
        <f t="shared" si="7"/>
        <v>-46831.061000000002</v>
      </c>
    </row>
    <row r="465" spans="1:7" x14ac:dyDescent="0.25">
      <c r="A465">
        <v>30</v>
      </c>
      <c r="B465">
        <v>23</v>
      </c>
      <c r="C465">
        <v>53</v>
      </c>
      <c r="D465" t="s">
        <v>21</v>
      </c>
      <c r="E465">
        <v>-51851.061000000002</v>
      </c>
      <c r="F465">
        <v>3.12</v>
      </c>
      <c r="G465">
        <f t="shared" si="7"/>
        <v>-51851.061000000002</v>
      </c>
    </row>
    <row r="466" spans="1:7" x14ac:dyDescent="0.25">
      <c r="A466">
        <v>29</v>
      </c>
      <c r="B466">
        <v>24</v>
      </c>
      <c r="C466">
        <v>53</v>
      </c>
      <c r="D466" t="s">
        <v>22</v>
      </c>
      <c r="E466">
        <v>-55286.999000000003</v>
      </c>
      <c r="F466">
        <v>0.34799999999999998</v>
      </c>
      <c r="G466">
        <f t="shared" si="7"/>
        <v>-55286.999000000003</v>
      </c>
    </row>
    <row r="467" spans="1:7" x14ac:dyDescent="0.25">
      <c r="A467">
        <v>28</v>
      </c>
      <c r="B467">
        <v>25</v>
      </c>
      <c r="C467">
        <v>53</v>
      </c>
      <c r="D467" t="s">
        <v>23</v>
      </c>
      <c r="E467">
        <v>-54690.116000000002</v>
      </c>
      <c r="F467">
        <v>0.45</v>
      </c>
      <c r="G467">
        <f t="shared" si="7"/>
        <v>-54690.116000000002</v>
      </c>
    </row>
    <row r="468" spans="1:7" x14ac:dyDescent="0.25">
      <c r="A468">
        <v>27</v>
      </c>
      <c r="B468">
        <v>26</v>
      </c>
      <c r="C468">
        <v>53</v>
      </c>
      <c r="D468" t="s">
        <v>24</v>
      </c>
      <c r="E468">
        <v>-50947.53</v>
      </c>
      <c r="F468">
        <v>1.6559999999999999</v>
      </c>
      <c r="G468">
        <f t="shared" si="7"/>
        <v>-50947.53</v>
      </c>
    </row>
    <row r="469" spans="1:7" x14ac:dyDescent="0.25">
      <c r="A469">
        <v>26</v>
      </c>
      <c r="B469">
        <v>27</v>
      </c>
      <c r="C469">
        <v>53</v>
      </c>
      <c r="D469" t="s">
        <v>25</v>
      </c>
      <c r="E469">
        <v>-42659.428</v>
      </c>
      <c r="F469">
        <v>1.7130000000000001</v>
      </c>
      <c r="G469">
        <f t="shared" si="7"/>
        <v>-42659.428</v>
      </c>
    </row>
    <row r="470" spans="1:7" x14ac:dyDescent="0.25">
      <c r="A470">
        <v>25</v>
      </c>
      <c r="B470">
        <v>28</v>
      </c>
      <c r="C470">
        <v>53</v>
      </c>
      <c r="D470" t="s">
        <v>26</v>
      </c>
      <c r="E470">
        <v>-29630.824000000001</v>
      </c>
      <c r="F470">
        <v>25.15</v>
      </c>
      <c r="G470">
        <f t="shared" si="7"/>
        <v>-29630.824000000001</v>
      </c>
    </row>
    <row r="471" spans="1:7" x14ac:dyDescent="0.25">
      <c r="A471">
        <v>24</v>
      </c>
      <c r="B471">
        <v>29</v>
      </c>
      <c r="C471">
        <v>53</v>
      </c>
      <c r="D471" t="s">
        <v>27</v>
      </c>
      <c r="E471" t="s">
        <v>661</v>
      </c>
      <c r="F471" t="s">
        <v>582</v>
      </c>
      <c r="G471" t="e">
        <f t="shared" si="7"/>
        <v>#VALUE!</v>
      </c>
    </row>
    <row r="472" spans="1:7" x14ac:dyDescent="0.25">
      <c r="A472">
        <v>35</v>
      </c>
      <c r="B472">
        <v>19</v>
      </c>
      <c r="C472">
        <v>54</v>
      </c>
      <c r="D472" t="s">
        <v>17</v>
      </c>
      <c r="E472" t="s">
        <v>662</v>
      </c>
      <c r="F472" t="s">
        <v>207</v>
      </c>
      <c r="G472" t="e">
        <f t="shared" si="7"/>
        <v>#VALUE!</v>
      </c>
    </row>
    <row r="473" spans="1:7" x14ac:dyDescent="0.25">
      <c r="A473">
        <v>34</v>
      </c>
      <c r="B473">
        <v>20</v>
      </c>
      <c r="C473">
        <v>54</v>
      </c>
      <c r="D473" t="s">
        <v>18</v>
      </c>
      <c r="E473">
        <v>-25160.584999999999</v>
      </c>
      <c r="F473">
        <v>48.438000000000002</v>
      </c>
      <c r="G473">
        <f t="shared" si="7"/>
        <v>-25160.584999999999</v>
      </c>
    </row>
    <row r="474" spans="1:7" x14ac:dyDescent="0.25">
      <c r="A474">
        <v>33</v>
      </c>
      <c r="B474">
        <v>21</v>
      </c>
      <c r="C474">
        <v>54</v>
      </c>
      <c r="D474" t="s">
        <v>19</v>
      </c>
      <c r="E474">
        <v>-33890.9</v>
      </c>
      <c r="F474">
        <v>272.8</v>
      </c>
      <c r="G474">
        <f t="shared" si="7"/>
        <v>-33890.9</v>
      </c>
    </row>
    <row r="475" spans="1:7" x14ac:dyDescent="0.25">
      <c r="A475">
        <v>32</v>
      </c>
      <c r="B475">
        <v>22</v>
      </c>
      <c r="C475">
        <v>54</v>
      </c>
      <c r="D475" t="s">
        <v>20</v>
      </c>
      <c r="E475">
        <v>-45621.981</v>
      </c>
      <c r="F475">
        <v>82.460999999999999</v>
      </c>
      <c r="G475">
        <f t="shared" si="7"/>
        <v>-45621.981</v>
      </c>
    </row>
    <row r="476" spans="1:7" x14ac:dyDescent="0.25">
      <c r="A476">
        <v>31</v>
      </c>
      <c r="B476">
        <v>23</v>
      </c>
      <c r="C476">
        <v>54</v>
      </c>
      <c r="D476" t="s">
        <v>21</v>
      </c>
      <c r="E476">
        <v>-49893.173000000003</v>
      </c>
      <c r="F476">
        <v>15.004</v>
      </c>
      <c r="G476">
        <f t="shared" si="7"/>
        <v>-49893.173000000003</v>
      </c>
    </row>
    <row r="477" spans="1:7" x14ac:dyDescent="0.25">
      <c r="A477">
        <v>30</v>
      </c>
      <c r="B477">
        <v>24</v>
      </c>
      <c r="C477">
        <v>54</v>
      </c>
      <c r="D477" t="s">
        <v>22</v>
      </c>
      <c r="E477">
        <v>-56934.764999999999</v>
      </c>
      <c r="F477">
        <v>0.35299999999999998</v>
      </c>
      <c r="G477">
        <f t="shared" si="7"/>
        <v>-56934.764999999999</v>
      </c>
    </row>
    <row r="478" spans="1:7" x14ac:dyDescent="0.25">
      <c r="A478">
        <v>29</v>
      </c>
      <c r="B478">
        <v>25</v>
      </c>
      <c r="C478">
        <v>54</v>
      </c>
      <c r="D478" t="s">
        <v>23</v>
      </c>
      <c r="E478">
        <v>-55557.629000000001</v>
      </c>
      <c r="F478">
        <v>1.0589999999999999</v>
      </c>
      <c r="G478">
        <f t="shared" si="7"/>
        <v>-55557.629000000001</v>
      </c>
    </row>
    <row r="479" spans="1:7" x14ac:dyDescent="0.25">
      <c r="A479">
        <v>28</v>
      </c>
      <c r="B479">
        <v>26</v>
      </c>
      <c r="C479">
        <v>54</v>
      </c>
      <c r="D479" t="s">
        <v>24</v>
      </c>
      <c r="E479">
        <v>-56254.5</v>
      </c>
      <c r="F479">
        <v>0.372</v>
      </c>
      <c r="G479">
        <f t="shared" si="7"/>
        <v>-56254.5</v>
      </c>
    </row>
    <row r="480" spans="1:7" x14ac:dyDescent="0.25">
      <c r="A480">
        <v>27</v>
      </c>
      <c r="B480">
        <v>27</v>
      </c>
      <c r="C480">
        <v>54</v>
      </c>
      <c r="D480" t="s">
        <v>25</v>
      </c>
      <c r="E480">
        <v>-48009.953000000001</v>
      </c>
      <c r="F480">
        <v>0.38300000000000001</v>
      </c>
      <c r="G480">
        <f t="shared" si="7"/>
        <v>-48009.953000000001</v>
      </c>
    </row>
    <row r="481" spans="1:7" x14ac:dyDescent="0.25">
      <c r="A481">
        <v>26</v>
      </c>
      <c r="B481">
        <v>28</v>
      </c>
      <c r="C481">
        <v>54</v>
      </c>
      <c r="D481" t="s">
        <v>26</v>
      </c>
      <c r="E481">
        <v>-39278.307999999997</v>
      </c>
      <c r="F481">
        <v>4.657</v>
      </c>
      <c r="G481">
        <f t="shared" si="7"/>
        <v>-39278.307999999997</v>
      </c>
    </row>
    <row r="482" spans="1:7" x14ac:dyDescent="0.25">
      <c r="A482">
        <v>25</v>
      </c>
      <c r="B482">
        <v>29</v>
      </c>
      <c r="C482">
        <v>54</v>
      </c>
      <c r="D482" t="s">
        <v>27</v>
      </c>
      <c r="E482" t="s">
        <v>663</v>
      </c>
      <c r="F482" t="s">
        <v>609</v>
      </c>
      <c r="G482" t="e">
        <f t="shared" si="7"/>
        <v>#VALUE!</v>
      </c>
    </row>
    <row r="483" spans="1:7" x14ac:dyDescent="0.25">
      <c r="A483">
        <v>24</v>
      </c>
      <c r="B483">
        <v>30</v>
      </c>
      <c r="C483">
        <v>54</v>
      </c>
      <c r="D483" t="s">
        <v>28</v>
      </c>
      <c r="E483" t="s">
        <v>664</v>
      </c>
      <c r="F483" t="s">
        <v>609</v>
      </c>
      <c r="G483" t="e">
        <f t="shared" si="7"/>
        <v>#VALUE!</v>
      </c>
    </row>
    <row r="484" spans="1:7" x14ac:dyDescent="0.25">
      <c r="A484">
        <v>36</v>
      </c>
      <c r="B484">
        <v>19</v>
      </c>
      <c r="C484">
        <v>55</v>
      </c>
      <c r="D484" t="s">
        <v>17</v>
      </c>
      <c r="E484" t="s">
        <v>665</v>
      </c>
      <c r="F484" t="s">
        <v>208</v>
      </c>
      <c r="G484" t="e">
        <f t="shared" si="7"/>
        <v>#VALUE!</v>
      </c>
    </row>
    <row r="485" spans="1:7" x14ac:dyDescent="0.25">
      <c r="A485">
        <v>35</v>
      </c>
      <c r="B485">
        <v>20</v>
      </c>
      <c r="C485">
        <v>55</v>
      </c>
      <c r="D485" t="s">
        <v>18</v>
      </c>
      <c r="E485" t="s">
        <v>666</v>
      </c>
      <c r="F485" t="s">
        <v>225</v>
      </c>
      <c r="G485" t="e">
        <f t="shared" si="7"/>
        <v>#VALUE!</v>
      </c>
    </row>
    <row r="486" spans="1:7" x14ac:dyDescent="0.25">
      <c r="A486">
        <v>34</v>
      </c>
      <c r="B486">
        <v>21</v>
      </c>
      <c r="C486">
        <v>55</v>
      </c>
      <c r="D486" t="s">
        <v>19</v>
      </c>
      <c r="E486">
        <v>-30159.351999999999</v>
      </c>
      <c r="F486">
        <v>454.34199999999998</v>
      </c>
      <c r="G486">
        <f t="shared" si="7"/>
        <v>-30159.351999999999</v>
      </c>
    </row>
    <row r="487" spans="1:7" x14ac:dyDescent="0.25">
      <c r="A487">
        <v>33</v>
      </c>
      <c r="B487">
        <v>22</v>
      </c>
      <c r="C487">
        <v>55</v>
      </c>
      <c r="D487" t="s">
        <v>20</v>
      </c>
      <c r="E487">
        <v>-41668.088000000003</v>
      </c>
      <c r="F487">
        <v>161.602</v>
      </c>
      <c r="G487">
        <f t="shared" si="7"/>
        <v>-41668.088000000003</v>
      </c>
    </row>
    <row r="488" spans="1:7" x14ac:dyDescent="0.25">
      <c r="A488">
        <v>32</v>
      </c>
      <c r="B488">
        <v>23</v>
      </c>
      <c r="C488">
        <v>55</v>
      </c>
      <c r="D488" t="s">
        <v>21</v>
      </c>
      <c r="E488">
        <v>-49144.586000000003</v>
      </c>
      <c r="F488">
        <v>95.103999999999999</v>
      </c>
      <c r="G488">
        <f t="shared" si="7"/>
        <v>-49144.586000000003</v>
      </c>
    </row>
    <row r="489" spans="1:7" x14ac:dyDescent="0.25">
      <c r="A489">
        <v>31</v>
      </c>
      <c r="B489">
        <v>24</v>
      </c>
      <c r="C489">
        <v>55</v>
      </c>
      <c r="D489" t="s">
        <v>22</v>
      </c>
      <c r="E489">
        <v>-55109.71</v>
      </c>
      <c r="F489">
        <v>0.39900000000000002</v>
      </c>
      <c r="G489">
        <f t="shared" si="7"/>
        <v>-55109.71</v>
      </c>
    </row>
    <row r="490" spans="1:7" x14ac:dyDescent="0.25">
      <c r="A490">
        <v>30</v>
      </c>
      <c r="B490">
        <v>25</v>
      </c>
      <c r="C490">
        <v>55</v>
      </c>
      <c r="D490" t="s">
        <v>23</v>
      </c>
      <c r="E490">
        <v>-57712.413</v>
      </c>
      <c r="F490">
        <v>0.30299999999999999</v>
      </c>
      <c r="G490">
        <f t="shared" si="7"/>
        <v>-57712.413</v>
      </c>
    </row>
    <row r="491" spans="1:7" x14ac:dyDescent="0.25">
      <c r="A491">
        <v>29</v>
      </c>
      <c r="B491">
        <v>26</v>
      </c>
      <c r="C491">
        <v>55</v>
      </c>
      <c r="D491" t="s">
        <v>24</v>
      </c>
      <c r="E491">
        <v>-57481.3</v>
      </c>
      <c r="F491">
        <v>0.34200000000000003</v>
      </c>
      <c r="G491">
        <f t="shared" si="7"/>
        <v>-57481.3</v>
      </c>
    </row>
    <row r="492" spans="1:7" x14ac:dyDescent="0.25">
      <c r="A492">
        <v>28</v>
      </c>
      <c r="B492">
        <v>27</v>
      </c>
      <c r="C492">
        <v>55</v>
      </c>
      <c r="D492" t="s">
        <v>25</v>
      </c>
      <c r="E492">
        <v>-54029.883000000002</v>
      </c>
      <c r="F492">
        <v>0.42799999999999999</v>
      </c>
      <c r="G492">
        <f t="shared" si="7"/>
        <v>-54029.883000000002</v>
      </c>
    </row>
    <row r="493" spans="1:7" x14ac:dyDescent="0.25">
      <c r="A493">
        <v>27</v>
      </c>
      <c r="B493">
        <v>28</v>
      </c>
      <c r="C493">
        <v>55</v>
      </c>
      <c r="D493" t="s">
        <v>26</v>
      </c>
      <c r="E493">
        <v>-45335.849000000002</v>
      </c>
      <c r="F493">
        <v>0.71899999999999997</v>
      </c>
      <c r="G493">
        <f t="shared" si="7"/>
        <v>-45335.849000000002</v>
      </c>
    </row>
    <row r="494" spans="1:7" x14ac:dyDescent="0.25">
      <c r="A494">
        <v>26</v>
      </c>
      <c r="B494">
        <v>29</v>
      </c>
      <c r="C494">
        <v>55</v>
      </c>
      <c r="D494" t="s">
        <v>27</v>
      </c>
      <c r="E494">
        <v>-31635.399000000001</v>
      </c>
      <c r="F494">
        <v>155.559</v>
      </c>
      <c r="G494">
        <f t="shared" si="7"/>
        <v>-31635.399000000001</v>
      </c>
    </row>
    <row r="495" spans="1:7" x14ac:dyDescent="0.25">
      <c r="A495">
        <v>25</v>
      </c>
      <c r="B495">
        <v>30</v>
      </c>
      <c r="C495">
        <v>55</v>
      </c>
      <c r="D495" t="s">
        <v>28</v>
      </c>
      <c r="E495" t="s">
        <v>667</v>
      </c>
      <c r="F495" t="s">
        <v>609</v>
      </c>
      <c r="G495" t="e">
        <f t="shared" si="7"/>
        <v>#VALUE!</v>
      </c>
    </row>
    <row r="496" spans="1:7" x14ac:dyDescent="0.25">
      <c r="A496">
        <v>37</v>
      </c>
      <c r="B496">
        <v>19</v>
      </c>
      <c r="C496">
        <v>56</v>
      </c>
      <c r="D496" t="s">
        <v>17</v>
      </c>
      <c r="E496" t="s">
        <v>668</v>
      </c>
      <c r="F496" t="s">
        <v>198</v>
      </c>
      <c r="G496" t="e">
        <f t="shared" si="7"/>
        <v>#VALUE!</v>
      </c>
    </row>
    <row r="497" spans="1:7" x14ac:dyDescent="0.25">
      <c r="A497">
        <v>36</v>
      </c>
      <c r="B497">
        <v>20</v>
      </c>
      <c r="C497">
        <v>56</v>
      </c>
      <c r="D497" t="s">
        <v>18</v>
      </c>
      <c r="E497" t="s">
        <v>669</v>
      </c>
      <c r="F497" t="s">
        <v>609</v>
      </c>
      <c r="G497" t="e">
        <f t="shared" si="7"/>
        <v>#VALUE!</v>
      </c>
    </row>
    <row r="498" spans="1:7" x14ac:dyDescent="0.25">
      <c r="A498">
        <v>35</v>
      </c>
      <c r="B498">
        <v>21</v>
      </c>
      <c r="C498">
        <v>56</v>
      </c>
      <c r="D498" t="s">
        <v>19</v>
      </c>
      <c r="E498">
        <v>-24852.26</v>
      </c>
      <c r="F498">
        <v>586.84100000000001</v>
      </c>
      <c r="G498">
        <f t="shared" si="7"/>
        <v>-24852.26</v>
      </c>
    </row>
    <row r="499" spans="1:7" x14ac:dyDescent="0.25">
      <c r="A499">
        <v>34</v>
      </c>
      <c r="B499">
        <v>22</v>
      </c>
      <c r="C499">
        <v>56</v>
      </c>
      <c r="D499" t="s">
        <v>20</v>
      </c>
      <c r="E499">
        <v>-39320.048000000003</v>
      </c>
      <c r="F499">
        <v>121.247</v>
      </c>
      <c r="G499">
        <f t="shared" si="7"/>
        <v>-39320.048000000003</v>
      </c>
    </row>
    <row r="500" spans="1:7" x14ac:dyDescent="0.25">
      <c r="A500">
        <v>33</v>
      </c>
      <c r="B500">
        <v>23</v>
      </c>
      <c r="C500">
        <v>56</v>
      </c>
      <c r="D500" t="s">
        <v>21</v>
      </c>
      <c r="E500">
        <v>-46154.881000000001</v>
      </c>
      <c r="F500">
        <v>176.898</v>
      </c>
      <c r="G500">
        <f t="shared" si="7"/>
        <v>-46154.881000000001</v>
      </c>
    </row>
    <row r="501" spans="1:7" x14ac:dyDescent="0.25">
      <c r="A501">
        <v>32</v>
      </c>
      <c r="B501">
        <v>24</v>
      </c>
      <c r="C501">
        <v>56</v>
      </c>
      <c r="D501" t="s">
        <v>22</v>
      </c>
      <c r="E501">
        <v>-55285.000999999997</v>
      </c>
      <c r="F501">
        <v>0.60299999999999998</v>
      </c>
      <c r="G501">
        <f t="shared" si="7"/>
        <v>-55285.000999999997</v>
      </c>
    </row>
    <row r="502" spans="1:7" x14ac:dyDescent="0.25">
      <c r="A502">
        <v>31</v>
      </c>
      <c r="B502">
        <v>25</v>
      </c>
      <c r="C502">
        <v>56</v>
      </c>
      <c r="D502" t="s">
        <v>23</v>
      </c>
      <c r="E502">
        <v>-56911.538</v>
      </c>
      <c r="F502">
        <v>0.33100000000000002</v>
      </c>
      <c r="G502">
        <f t="shared" si="7"/>
        <v>-56911.538</v>
      </c>
    </row>
    <row r="503" spans="1:7" x14ac:dyDescent="0.25">
      <c r="A503">
        <v>30</v>
      </c>
      <c r="B503">
        <v>26</v>
      </c>
      <c r="C503">
        <v>56</v>
      </c>
      <c r="D503" t="s">
        <v>24</v>
      </c>
      <c r="E503">
        <v>-60607.082000000002</v>
      </c>
      <c r="F503">
        <v>0.30199999999999999</v>
      </c>
      <c r="G503">
        <f t="shared" si="7"/>
        <v>-60607.082000000002</v>
      </c>
    </row>
    <row r="504" spans="1:7" x14ac:dyDescent="0.25">
      <c r="A504">
        <v>29</v>
      </c>
      <c r="B504">
        <v>27</v>
      </c>
      <c r="C504">
        <v>56</v>
      </c>
      <c r="D504" t="s">
        <v>25</v>
      </c>
      <c r="E504">
        <v>-56040.402000000002</v>
      </c>
      <c r="F504">
        <v>0.49299999999999999</v>
      </c>
      <c r="G504">
        <f t="shared" si="7"/>
        <v>-56040.402000000002</v>
      </c>
    </row>
    <row r="505" spans="1:7" x14ac:dyDescent="0.25">
      <c r="A505">
        <v>28</v>
      </c>
      <c r="B505">
        <v>28</v>
      </c>
      <c r="C505">
        <v>56</v>
      </c>
      <c r="D505" t="s">
        <v>26</v>
      </c>
      <c r="E505">
        <v>-53907.538999999997</v>
      </c>
      <c r="F505">
        <v>0.42199999999999999</v>
      </c>
      <c r="G505">
        <f t="shared" si="7"/>
        <v>-53907.538999999997</v>
      </c>
    </row>
    <row r="506" spans="1:7" x14ac:dyDescent="0.25">
      <c r="A506">
        <v>27</v>
      </c>
      <c r="B506">
        <v>29</v>
      </c>
      <c r="C506">
        <v>56</v>
      </c>
      <c r="D506" t="s">
        <v>27</v>
      </c>
      <c r="E506">
        <v>-38643.029000000002</v>
      </c>
      <c r="F506">
        <v>14.904</v>
      </c>
      <c r="G506">
        <f t="shared" si="7"/>
        <v>-38643.029000000002</v>
      </c>
    </row>
    <row r="507" spans="1:7" x14ac:dyDescent="0.25">
      <c r="A507">
        <v>26</v>
      </c>
      <c r="B507">
        <v>30</v>
      </c>
      <c r="C507">
        <v>56</v>
      </c>
      <c r="D507" t="s">
        <v>28</v>
      </c>
      <c r="E507" t="s">
        <v>670</v>
      </c>
      <c r="F507" t="s">
        <v>609</v>
      </c>
      <c r="G507" t="e">
        <f t="shared" si="7"/>
        <v>#VALUE!</v>
      </c>
    </row>
    <row r="508" spans="1:7" x14ac:dyDescent="0.25">
      <c r="A508">
        <v>25</v>
      </c>
      <c r="B508">
        <v>31</v>
      </c>
      <c r="C508">
        <v>56</v>
      </c>
      <c r="D508" t="s">
        <v>29</v>
      </c>
      <c r="E508" t="s">
        <v>671</v>
      </c>
      <c r="F508" t="s">
        <v>582</v>
      </c>
      <c r="G508" t="e">
        <f t="shared" si="7"/>
        <v>#VALUE!</v>
      </c>
    </row>
    <row r="509" spans="1:7" x14ac:dyDescent="0.25">
      <c r="A509">
        <v>37</v>
      </c>
      <c r="B509">
        <v>20</v>
      </c>
      <c r="C509">
        <v>57</v>
      </c>
      <c r="D509" t="s">
        <v>18</v>
      </c>
      <c r="E509" t="s">
        <v>672</v>
      </c>
      <c r="F509" t="s">
        <v>609</v>
      </c>
      <c r="G509" t="e">
        <f t="shared" si="7"/>
        <v>#VALUE!</v>
      </c>
    </row>
    <row r="510" spans="1:7" x14ac:dyDescent="0.25">
      <c r="A510">
        <v>36</v>
      </c>
      <c r="B510">
        <v>21</v>
      </c>
      <c r="C510">
        <v>57</v>
      </c>
      <c r="D510" t="s">
        <v>19</v>
      </c>
      <c r="E510">
        <v>-20995.875</v>
      </c>
      <c r="F510">
        <v>1304.0920000000001</v>
      </c>
      <c r="G510">
        <f t="shared" si="7"/>
        <v>-20995.875</v>
      </c>
    </row>
    <row r="511" spans="1:7" x14ac:dyDescent="0.25">
      <c r="A511">
        <v>35</v>
      </c>
      <c r="B511">
        <v>22</v>
      </c>
      <c r="C511">
        <v>57</v>
      </c>
      <c r="D511" t="s">
        <v>20</v>
      </c>
      <c r="E511">
        <v>-33915.633000000002</v>
      </c>
      <c r="F511">
        <v>256.41699999999997</v>
      </c>
      <c r="G511">
        <f t="shared" si="7"/>
        <v>-33915.633000000002</v>
      </c>
    </row>
    <row r="512" spans="1:7" x14ac:dyDescent="0.25">
      <c r="A512">
        <v>34</v>
      </c>
      <c r="B512">
        <v>23</v>
      </c>
      <c r="C512">
        <v>57</v>
      </c>
      <c r="D512" t="s">
        <v>21</v>
      </c>
      <c r="E512">
        <v>-44413.45</v>
      </c>
      <c r="F512">
        <v>80.478999999999999</v>
      </c>
      <c r="G512">
        <f t="shared" si="7"/>
        <v>-44413.45</v>
      </c>
    </row>
    <row r="513" spans="1:7" x14ac:dyDescent="0.25">
      <c r="A513">
        <v>33</v>
      </c>
      <c r="B513">
        <v>24</v>
      </c>
      <c r="C513">
        <v>57</v>
      </c>
      <c r="D513" t="s">
        <v>22</v>
      </c>
      <c r="E513">
        <v>-52524.701999999997</v>
      </c>
      <c r="F513">
        <v>1.0680000000000001</v>
      </c>
      <c r="G513">
        <f t="shared" si="7"/>
        <v>-52524.701999999997</v>
      </c>
    </row>
    <row r="514" spans="1:7" x14ac:dyDescent="0.25">
      <c r="A514">
        <v>32</v>
      </c>
      <c r="B514">
        <v>25</v>
      </c>
      <c r="C514">
        <v>57</v>
      </c>
      <c r="D514" t="s">
        <v>23</v>
      </c>
      <c r="E514">
        <v>-57486.250999999997</v>
      </c>
      <c r="F514">
        <v>1.5049999999999999</v>
      </c>
      <c r="G514">
        <f t="shared" si="7"/>
        <v>-57486.250999999997</v>
      </c>
    </row>
    <row r="515" spans="1:7" x14ac:dyDescent="0.25">
      <c r="A515">
        <v>31</v>
      </c>
      <c r="B515">
        <v>26</v>
      </c>
      <c r="C515">
        <v>57</v>
      </c>
      <c r="D515" t="s">
        <v>24</v>
      </c>
      <c r="E515">
        <v>-60181.839</v>
      </c>
      <c r="F515">
        <v>0.30399999999999999</v>
      </c>
      <c r="G515">
        <f t="shared" si="7"/>
        <v>-60181.839</v>
      </c>
    </row>
    <row r="516" spans="1:7" x14ac:dyDescent="0.25">
      <c r="A516">
        <v>30</v>
      </c>
      <c r="B516">
        <v>27</v>
      </c>
      <c r="C516">
        <v>57</v>
      </c>
      <c r="D516" t="s">
        <v>25</v>
      </c>
      <c r="E516">
        <v>-59345.563999999998</v>
      </c>
      <c r="F516">
        <v>0.53300000000000003</v>
      </c>
      <c r="G516">
        <f t="shared" si="7"/>
        <v>-59345.563999999998</v>
      </c>
    </row>
    <row r="517" spans="1:7" x14ac:dyDescent="0.25">
      <c r="A517">
        <v>29</v>
      </c>
      <c r="B517">
        <v>28</v>
      </c>
      <c r="C517">
        <v>57</v>
      </c>
      <c r="D517" t="s">
        <v>26</v>
      </c>
      <c r="E517">
        <v>-56083.832999999999</v>
      </c>
      <c r="F517">
        <v>0.58199999999999996</v>
      </c>
      <c r="G517">
        <f t="shared" si="7"/>
        <v>-56083.832999999999</v>
      </c>
    </row>
    <row r="518" spans="1:7" x14ac:dyDescent="0.25">
      <c r="A518">
        <v>28</v>
      </c>
      <c r="B518">
        <v>29</v>
      </c>
      <c r="C518">
        <v>57</v>
      </c>
      <c r="D518" t="s">
        <v>27</v>
      </c>
      <c r="E518">
        <v>-47308.885999999999</v>
      </c>
      <c r="F518">
        <v>0.51900000000000002</v>
      </c>
      <c r="G518">
        <f t="shared" si="7"/>
        <v>-47308.885999999999</v>
      </c>
    </row>
    <row r="519" spans="1:7" x14ac:dyDescent="0.25">
      <c r="A519">
        <v>27</v>
      </c>
      <c r="B519">
        <v>30</v>
      </c>
      <c r="C519">
        <v>57</v>
      </c>
      <c r="D519" t="s">
        <v>28</v>
      </c>
      <c r="E519" t="s">
        <v>673</v>
      </c>
      <c r="F519" t="s">
        <v>202</v>
      </c>
      <c r="G519" t="e">
        <f t="shared" si="7"/>
        <v>#VALUE!</v>
      </c>
    </row>
    <row r="520" spans="1:7" x14ac:dyDescent="0.25">
      <c r="A520">
        <v>26</v>
      </c>
      <c r="B520">
        <v>31</v>
      </c>
      <c r="C520">
        <v>57</v>
      </c>
      <c r="D520" t="s">
        <v>29</v>
      </c>
      <c r="E520" t="s">
        <v>674</v>
      </c>
      <c r="F520" t="s">
        <v>609</v>
      </c>
      <c r="G520" t="e">
        <f t="shared" si="7"/>
        <v>#VALUE!</v>
      </c>
    </row>
    <row r="521" spans="1:7" x14ac:dyDescent="0.25">
      <c r="A521">
        <v>38</v>
      </c>
      <c r="B521">
        <v>20</v>
      </c>
      <c r="C521">
        <v>58</v>
      </c>
      <c r="D521" t="s">
        <v>18</v>
      </c>
      <c r="E521" t="s">
        <v>675</v>
      </c>
      <c r="F521" t="s">
        <v>582</v>
      </c>
      <c r="G521" t="e">
        <f t="shared" ref="G521:G584" si="8">IF(ISNUMBER(E521),E521,VALUE(SUBSTITUTE(E521,"#",".01")))</f>
        <v>#VALUE!</v>
      </c>
    </row>
    <row r="522" spans="1:7" x14ac:dyDescent="0.25">
      <c r="A522">
        <v>37</v>
      </c>
      <c r="B522">
        <v>21</v>
      </c>
      <c r="C522">
        <v>58</v>
      </c>
      <c r="D522" t="s">
        <v>19</v>
      </c>
      <c r="E522" t="s">
        <v>676</v>
      </c>
      <c r="F522" t="s">
        <v>609</v>
      </c>
      <c r="G522" t="e">
        <f t="shared" si="8"/>
        <v>#VALUE!</v>
      </c>
    </row>
    <row r="523" spans="1:7" x14ac:dyDescent="0.25">
      <c r="A523">
        <v>36</v>
      </c>
      <c r="B523">
        <v>22</v>
      </c>
      <c r="C523">
        <v>58</v>
      </c>
      <c r="D523" t="s">
        <v>20</v>
      </c>
      <c r="E523" t="s">
        <v>677</v>
      </c>
      <c r="F523" t="s">
        <v>202</v>
      </c>
      <c r="G523" t="e">
        <f t="shared" si="8"/>
        <v>#VALUE!</v>
      </c>
    </row>
    <row r="524" spans="1:7" x14ac:dyDescent="0.25">
      <c r="A524">
        <v>35</v>
      </c>
      <c r="B524">
        <v>23</v>
      </c>
      <c r="C524">
        <v>58</v>
      </c>
      <c r="D524" t="s">
        <v>21</v>
      </c>
      <c r="E524">
        <v>-40401.752999999997</v>
      </c>
      <c r="F524">
        <v>89.373999999999995</v>
      </c>
      <c r="G524">
        <f t="shared" si="8"/>
        <v>-40401.752999999997</v>
      </c>
    </row>
    <row r="525" spans="1:7" x14ac:dyDescent="0.25">
      <c r="A525">
        <v>34</v>
      </c>
      <c r="B525">
        <v>24</v>
      </c>
      <c r="C525">
        <v>58</v>
      </c>
      <c r="D525" t="s">
        <v>22</v>
      </c>
      <c r="E525">
        <v>-51991.800999999999</v>
      </c>
      <c r="F525">
        <v>1.49</v>
      </c>
      <c r="G525">
        <f t="shared" si="8"/>
        <v>-51991.800999999999</v>
      </c>
    </row>
    <row r="526" spans="1:7" x14ac:dyDescent="0.25">
      <c r="A526">
        <v>33</v>
      </c>
      <c r="B526">
        <v>25</v>
      </c>
      <c r="C526">
        <v>58</v>
      </c>
      <c r="D526" t="s">
        <v>23</v>
      </c>
      <c r="E526">
        <v>-55827.56</v>
      </c>
      <c r="F526">
        <v>2.7010000000000001</v>
      </c>
      <c r="G526">
        <f t="shared" si="8"/>
        <v>-55827.56</v>
      </c>
    </row>
    <row r="527" spans="1:7" x14ac:dyDescent="0.25">
      <c r="A527">
        <v>32</v>
      </c>
      <c r="B527">
        <v>26</v>
      </c>
      <c r="C527">
        <v>58</v>
      </c>
      <c r="D527" t="s">
        <v>24</v>
      </c>
      <c r="E527">
        <v>-62155.112999999998</v>
      </c>
      <c r="F527">
        <v>0.34300000000000003</v>
      </c>
      <c r="G527">
        <f t="shared" si="8"/>
        <v>-62155.112999999998</v>
      </c>
    </row>
    <row r="528" spans="1:7" x14ac:dyDescent="0.25">
      <c r="A528">
        <v>31</v>
      </c>
      <c r="B528">
        <v>27</v>
      </c>
      <c r="C528">
        <v>58</v>
      </c>
      <c r="D528" t="s">
        <v>25</v>
      </c>
      <c r="E528">
        <v>-59847.158000000003</v>
      </c>
      <c r="F528">
        <v>1.1599999999999999</v>
      </c>
      <c r="G528">
        <f t="shared" si="8"/>
        <v>-59847.158000000003</v>
      </c>
    </row>
    <row r="529" spans="1:7" x14ac:dyDescent="0.25">
      <c r="A529">
        <v>30</v>
      </c>
      <c r="B529">
        <v>28</v>
      </c>
      <c r="C529">
        <v>58</v>
      </c>
      <c r="D529" t="s">
        <v>26</v>
      </c>
      <c r="E529">
        <v>-60228.743999999999</v>
      </c>
      <c r="F529">
        <v>0.373</v>
      </c>
      <c r="G529">
        <f t="shared" si="8"/>
        <v>-60228.743999999999</v>
      </c>
    </row>
    <row r="530" spans="1:7" x14ac:dyDescent="0.25">
      <c r="A530">
        <v>29</v>
      </c>
      <c r="B530">
        <v>29</v>
      </c>
      <c r="C530">
        <v>58</v>
      </c>
      <c r="D530" t="s">
        <v>27</v>
      </c>
      <c r="E530">
        <v>-51667.724999999999</v>
      </c>
      <c r="F530">
        <v>0.57799999999999996</v>
      </c>
      <c r="G530">
        <f t="shared" si="8"/>
        <v>-51667.724999999999</v>
      </c>
    </row>
    <row r="531" spans="1:7" x14ac:dyDescent="0.25">
      <c r="A531">
        <v>28</v>
      </c>
      <c r="B531">
        <v>30</v>
      </c>
      <c r="C531">
        <v>58</v>
      </c>
      <c r="D531" t="s">
        <v>28</v>
      </c>
      <c r="E531">
        <v>-42298.743999999999</v>
      </c>
      <c r="F531">
        <v>50.000999999999998</v>
      </c>
      <c r="G531">
        <f t="shared" si="8"/>
        <v>-42298.743999999999</v>
      </c>
    </row>
    <row r="532" spans="1:7" x14ac:dyDescent="0.25">
      <c r="A532">
        <v>27</v>
      </c>
      <c r="B532">
        <v>31</v>
      </c>
      <c r="C532">
        <v>58</v>
      </c>
      <c r="D532" t="s">
        <v>29</v>
      </c>
      <c r="E532" t="s">
        <v>678</v>
      </c>
      <c r="F532" t="s">
        <v>225</v>
      </c>
      <c r="G532" t="e">
        <f t="shared" si="8"/>
        <v>#VALUE!</v>
      </c>
    </row>
    <row r="533" spans="1:7" x14ac:dyDescent="0.25">
      <c r="A533">
        <v>26</v>
      </c>
      <c r="B533">
        <v>32</v>
      </c>
      <c r="C533">
        <v>58</v>
      </c>
      <c r="D533" t="s">
        <v>30</v>
      </c>
      <c r="E533" t="s">
        <v>679</v>
      </c>
      <c r="F533" t="s">
        <v>582</v>
      </c>
      <c r="G533" t="e">
        <f t="shared" si="8"/>
        <v>#VALUE!</v>
      </c>
    </row>
    <row r="534" spans="1:7" x14ac:dyDescent="0.25">
      <c r="A534">
        <v>38</v>
      </c>
      <c r="B534">
        <v>21</v>
      </c>
      <c r="C534">
        <v>59</v>
      </c>
      <c r="D534" t="s">
        <v>19</v>
      </c>
      <c r="E534" t="s">
        <v>680</v>
      </c>
      <c r="F534" t="s">
        <v>609</v>
      </c>
      <c r="G534" t="e">
        <f t="shared" si="8"/>
        <v>#VALUE!</v>
      </c>
    </row>
    <row r="535" spans="1:7" x14ac:dyDescent="0.25">
      <c r="A535">
        <v>37</v>
      </c>
      <c r="B535">
        <v>22</v>
      </c>
      <c r="C535">
        <v>59</v>
      </c>
      <c r="D535" t="s">
        <v>20</v>
      </c>
      <c r="E535" t="s">
        <v>681</v>
      </c>
      <c r="F535" t="s">
        <v>202</v>
      </c>
      <c r="G535" t="e">
        <f t="shared" si="8"/>
        <v>#VALUE!</v>
      </c>
    </row>
    <row r="536" spans="1:7" x14ac:dyDescent="0.25">
      <c r="A536">
        <v>36</v>
      </c>
      <c r="B536">
        <v>23</v>
      </c>
      <c r="C536">
        <v>59</v>
      </c>
      <c r="D536" t="s">
        <v>21</v>
      </c>
      <c r="E536">
        <v>-37832.014999999999</v>
      </c>
      <c r="F536">
        <v>161.874</v>
      </c>
      <c r="G536">
        <f t="shared" si="8"/>
        <v>-37832.014999999999</v>
      </c>
    </row>
    <row r="537" spans="1:7" x14ac:dyDescent="0.25">
      <c r="A537">
        <v>35</v>
      </c>
      <c r="B537">
        <v>24</v>
      </c>
      <c r="C537">
        <v>59</v>
      </c>
      <c r="D537" t="s">
        <v>22</v>
      </c>
      <c r="E537">
        <v>-48085.760000000002</v>
      </c>
      <c r="F537">
        <v>216.36699999999999</v>
      </c>
      <c r="G537">
        <f t="shared" si="8"/>
        <v>-48085.760000000002</v>
      </c>
    </row>
    <row r="538" spans="1:7" x14ac:dyDescent="0.25">
      <c r="A538">
        <v>34</v>
      </c>
      <c r="B538">
        <v>25</v>
      </c>
      <c r="C538">
        <v>59</v>
      </c>
      <c r="D538" t="s">
        <v>23</v>
      </c>
      <c r="E538">
        <v>-55525.32</v>
      </c>
      <c r="F538">
        <v>2.3290000000000002</v>
      </c>
      <c r="G538">
        <f t="shared" si="8"/>
        <v>-55525.32</v>
      </c>
    </row>
    <row r="539" spans="1:7" x14ac:dyDescent="0.25">
      <c r="A539">
        <v>33</v>
      </c>
      <c r="B539">
        <v>26</v>
      </c>
      <c r="C539">
        <v>59</v>
      </c>
      <c r="D539" t="s">
        <v>24</v>
      </c>
      <c r="E539">
        <v>-60664.805</v>
      </c>
      <c r="F539">
        <v>0.35499999999999998</v>
      </c>
      <c r="G539">
        <f t="shared" si="8"/>
        <v>-60664.805</v>
      </c>
    </row>
    <row r="540" spans="1:7" x14ac:dyDescent="0.25">
      <c r="A540">
        <v>32</v>
      </c>
      <c r="B540">
        <v>27</v>
      </c>
      <c r="C540">
        <v>59</v>
      </c>
      <c r="D540" t="s">
        <v>25</v>
      </c>
      <c r="E540">
        <v>-62229.709000000003</v>
      </c>
      <c r="F540">
        <v>0.41799999999999998</v>
      </c>
      <c r="G540">
        <f t="shared" si="8"/>
        <v>-62229.709000000003</v>
      </c>
    </row>
    <row r="541" spans="1:7" x14ac:dyDescent="0.25">
      <c r="A541">
        <v>31</v>
      </c>
      <c r="B541">
        <v>28</v>
      </c>
      <c r="C541">
        <v>59</v>
      </c>
      <c r="D541" t="s">
        <v>26</v>
      </c>
      <c r="E541">
        <v>-61156.707000000002</v>
      </c>
      <c r="F541">
        <v>0.374</v>
      </c>
      <c r="G541">
        <f t="shared" si="8"/>
        <v>-61156.707000000002</v>
      </c>
    </row>
    <row r="542" spans="1:7" x14ac:dyDescent="0.25">
      <c r="A542">
        <v>30</v>
      </c>
      <c r="B542">
        <v>29</v>
      </c>
      <c r="C542">
        <v>59</v>
      </c>
      <c r="D542" t="s">
        <v>27</v>
      </c>
      <c r="E542">
        <v>-56358.326999999997</v>
      </c>
      <c r="F542">
        <v>0.54400000000000004</v>
      </c>
      <c r="G542">
        <f t="shared" si="8"/>
        <v>-56358.326999999997</v>
      </c>
    </row>
    <row r="543" spans="1:7" x14ac:dyDescent="0.25">
      <c r="A543">
        <v>29</v>
      </c>
      <c r="B543">
        <v>30</v>
      </c>
      <c r="C543">
        <v>59</v>
      </c>
      <c r="D543" t="s">
        <v>28</v>
      </c>
      <c r="E543">
        <v>-47215.550999999999</v>
      </c>
      <c r="F543">
        <v>0.77100000000000002</v>
      </c>
      <c r="G543">
        <f t="shared" si="8"/>
        <v>-47215.550999999999</v>
      </c>
    </row>
    <row r="544" spans="1:7" x14ac:dyDescent="0.25">
      <c r="A544">
        <v>28</v>
      </c>
      <c r="B544">
        <v>31</v>
      </c>
      <c r="C544">
        <v>59</v>
      </c>
      <c r="D544" t="s">
        <v>29</v>
      </c>
      <c r="E544" t="s">
        <v>682</v>
      </c>
      <c r="F544" t="s">
        <v>683</v>
      </c>
      <c r="G544" t="e">
        <f t="shared" si="8"/>
        <v>#VALUE!</v>
      </c>
    </row>
    <row r="545" spans="1:7" x14ac:dyDescent="0.25">
      <c r="A545">
        <v>27</v>
      </c>
      <c r="B545">
        <v>32</v>
      </c>
      <c r="C545">
        <v>59</v>
      </c>
      <c r="D545" t="s">
        <v>30</v>
      </c>
      <c r="E545" t="s">
        <v>684</v>
      </c>
      <c r="F545" t="s">
        <v>609</v>
      </c>
      <c r="G545" t="e">
        <f t="shared" si="8"/>
        <v>#VALUE!</v>
      </c>
    </row>
    <row r="546" spans="1:7" x14ac:dyDescent="0.25">
      <c r="A546">
        <v>39</v>
      </c>
      <c r="B546">
        <v>21</v>
      </c>
      <c r="C546">
        <v>60</v>
      </c>
      <c r="D546" t="s">
        <v>19</v>
      </c>
      <c r="E546" t="s">
        <v>685</v>
      </c>
      <c r="F546" t="s">
        <v>582</v>
      </c>
      <c r="G546" t="e">
        <f t="shared" si="8"/>
        <v>#VALUE!</v>
      </c>
    </row>
    <row r="547" spans="1:7" x14ac:dyDescent="0.25">
      <c r="A547">
        <v>38</v>
      </c>
      <c r="B547">
        <v>22</v>
      </c>
      <c r="C547">
        <v>60</v>
      </c>
      <c r="D547" t="s">
        <v>20</v>
      </c>
      <c r="E547" t="s">
        <v>658</v>
      </c>
      <c r="F547" t="s">
        <v>225</v>
      </c>
      <c r="G547" t="e">
        <f t="shared" si="8"/>
        <v>#VALUE!</v>
      </c>
    </row>
    <row r="548" spans="1:7" x14ac:dyDescent="0.25">
      <c r="A548">
        <v>37</v>
      </c>
      <c r="B548">
        <v>23</v>
      </c>
      <c r="C548">
        <v>60</v>
      </c>
      <c r="D548" t="s">
        <v>21</v>
      </c>
      <c r="E548">
        <v>-33241.955999999998</v>
      </c>
      <c r="F548">
        <v>220.15899999999999</v>
      </c>
      <c r="G548">
        <f t="shared" si="8"/>
        <v>-33241.955999999998</v>
      </c>
    </row>
    <row r="549" spans="1:7" x14ac:dyDescent="0.25">
      <c r="A549">
        <v>36</v>
      </c>
      <c r="B549">
        <v>24</v>
      </c>
      <c r="C549">
        <v>60</v>
      </c>
      <c r="D549" t="s">
        <v>22</v>
      </c>
      <c r="E549">
        <v>-46669.576000000001</v>
      </c>
      <c r="F549">
        <v>193.59299999999999</v>
      </c>
      <c r="G549">
        <f t="shared" si="8"/>
        <v>-46669.576000000001</v>
      </c>
    </row>
    <row r="550" spans="1:7" x14ac:dyDescent="0.25">
      <c r="A550">
        <v>35</v>
      </c>
      <c r="B550">
        <v>25</v>
      </c>
      <c r="C550">
        <v>60</v>
      </c>
      <c r="D550" t="s">
        <v>23</v>
      </c>
      <c r="E550">
        <v>-52967.938000000002</v>
      </c>
      <c r="F550">
        <v>2.3290000000000002</v>
      </c>
      <c r="G550">
        <f t="shared" si="8"/>
        <v>-52967.938000000002</v>
      </c>
    </row>
    <row r="551" spans="1:7" x14ac:dyDescent="0.25">
      <c r="A551">
        <v>34</v>
      </c>
      <c r="B551">
        <v>26</v>
      </c>
      <c r="C551">
        <v>60</v>
      </c>
      <c r="D551" t="s">
        <v>24</v>
      </c>
      <c r="E551">
        <v>-61413.017</v>
      </c>
      <c r="F551">
        <v>3.4089999999999998</v>
      </c>
      <c r="G551">
        <f t="shared" si="8"/>
        <v>-61413.017</v>
      </c>
    </row>
    <row r="552" spans="1:7" x14ac:dyDescent="0.25">
      <c r="A552">
        <v>33</v>
      </c>
      <c r="B552">
        <v>27</v>
      </c>
      <c r="C552">
        <v>60</v>
      </c>
      <c r="D552" t="s">
        <v>25</v>
      </c>
      <c r="E552">
        <v>-61650.309000000001</v>
      </c>
      <c r="F552">
        <v>0.42399999999999999</v>
      </c>
      <c r="G552">
        <f t="shared" si="8"/>
        <v>-61650.309000000001</v>
      </c>
    </row>
    <row r="553" spans="1:7" x14ac:dyDescent="0.25">
      <c r="A553">
        <v>32</v>
      </c>
      <c r="B553">
        <v>28</v>
      </c>
      <c r="C553">
        <v>60</v>
      </c>
      <c r="D553" t="s">
        <v>26</v>
      </c>
      <c r="E553">
        <v>-64473.118000000002</v>
      </c>
      <c r="F553">
        <v>0.376</v>
      </c>
      <c r="G553">
        <f t="shared" si="8"/>
        <v>-64473.118000000002</v>
      </c>
    </row>
    <row r="554" spans="1:7" x14ac:dyDescent="0.25">
      <c r="A554">
        <v>31</v>
      </c>
      <c r="B554">
        <v>29</v>
      </c>
      <c r="C554">
        <v>60</v>
      </c>
      <c r="D554" t="s">
        <v>27</v>
      </c>
      <c r="E554">
        <v>-58345.137000000002</v>
      </c>
      <c r="F554">
        <v>1.6180000000000001</v>
      </c>
      <c r="G554">
        <f t="shared" si="8"/>
        <v>-58345.137000000002</v>
      </c>
    </row>
    <row r="555" spans="1:7" x14ac:dyDescent="0.25">
      <c r="A555">
        <v>30</v>
      </c>
      <c r="B555">
        <v>30</v>
      </c>
      <c r="C555">
        <v>60</v>
      </c>
      <c r="D555" t="s">
        <v>28</v>
      </c>
      <c r="E555">
        <v>-54174.34</v>
      </c>
      <c r="F555">
        <v>0.56399999999999995</v>
      </c>
      <c r="G555">
        <f t="shared" si="8"/>
        <v>-54174.34</v>
      </c>
    </row>
    <row r="556" spans="1:7" x14ac:dyDescent="0.25">
      <c r="A556">
        <v>29</v>
      </c>
      <c r="B556">
        <v>31</v>
      </c>
      <c r="C556">
        <v>60</v>
      </c>
      <c r="D556" t="s">
        <v>29</v>
      </c>
      <c r="E556" t="s">
        <v>686</v>
      </c>
      <c r="F556" t="s">
        <v>202</v>
      </c>
      <c r="G556" t="e">
        <f t="shared" si="8"/>
        <v>#VALUE!</v>
      </c>
    </row>
    <row r="557" spans="1:7" x14ac:dyDescent="0.25">
      <c r="A557">
        <v>28</v>
      </c>
      <c r="B557">
        <v>32</v>
      </c>
      <c r="C557">
        <v>60</v>
      </c>
      <c r="D557" t="s">
        <v>30</v>
      </c>
      <c r="E557" t="s">
        <v>687</v>
      </c>
      <c r="F557" t="s">
        <v>225</v>
      </c>
      <c r="G557" t="e">
        <f t="shared" si="8"/>
        <v>#VALUE!</v>
      </c>
    </row>
    <row r="558" spans="1:7" x14ac:dyDescent="0.25">
      <c r="A558">
        <v>27</v>
      </c>
      <c r="B558">
        <v>33</v>
      </c>
      <c r="C558">
        <v>60</v>
      </c>
      <c r="D558" t="s">
        <v>31</v>
      </c>
      <c r="E558" t="s">
        <v>688</v>
      </c>
      <c r="F558" t="s">
        <v>609</v>
      </c>
      <c r="G558" t="e">
        <f t="shared" si="8"/>
        <v>#VALUE!</v>
      </c>
    </row>
    <row r="559" spans="1:7" x14ac:dyDescent="0.25">
      <c r="A559">
        <v>40</v>
      </c>
      <c r="B559">
        <v>21</v>
      </c>
      <c r="C559">
        <v>61</v>
      </c>
      <c r="D559" t="s">
        <v>19</v>
      </c>
      <c r="E559" t="s">
        <v>689</v>
      </c>
      <c r="F559" t="s">
        <v>617</v>
      </c>
      <c r="G559" t="e">
        <f t="shared" si="8"/>
        <v>#VALUE!</v>
      </c>
    </row>
    <row r="560" spans="1:7" x14ac:dyDescent="0.25">
      <c r="A560">
        <v>39</v>
      </c>
      <c r="B560">
        <v>22</v>
      </c>
      <c r="C560">
        <v>61</v>
      </c>
      <c r="D560" t="s">
        <v>20</v>
      </c>
      <c r="E560" t="s">
        <v>690</v>
      </c>
      <c r="F560" t="s">
        <v>609</v>
      </c>
      <c r="G560" t="e">
        <f t="shared" si="8"/>
        <v>#VALUE!</v>
      </c>
    </row>
    <row r="561" spans="1:7" x14ac:dyDescent="0.25">
      <c r="A561">
        <v>38</v>
      </c>
      <c r="B561">
        <v>23</v>
      </c>
      <c r="C561">
        <v>61</v>
      </c>
      <c r="D561" t="s">
        <v>21</v>
      </c>
      <c r="E561">
        <v>-30506.429</v>
      </c>
      <c r="F561">
        <v>894.23400000000004</v>
      </c>
      <c r="G561">
        <f t="shared" si="8"/>
        <v>-30506.429</v>
      </c>
    </row>
    <row r="562" spans="1:7" x14ac:dyDescent="0.25">
      <c r="A562">
        <v>37</v>
      </c>
      <c r="B562">
        <v>24</v>
      </c>
      <c r="C562">
        <v>61</v>
      </c>
      <c r="D562" t="s">
        <v>22</v>
      </c>
      <c r="E562">
        <v>-42475.228999999999</v>
      </c>
      <c r="F562">
        <v>101.34099999999999</v>
      </c>
      <c r="G562">
        <f t="shared" si="8"/>
        <v>-42475.228999999999</v>
      </c>
    </row>
    <row r="563" spans="1:7" x14ac:dyDescent="0.25">
      <c r="A563">
        <v>36</v>
      </c>
      <c r="B563">
        <v>25</v>
      </c>
      <c r="C563">
        <v>61</v>
      </c>
      <c r="D563" t="s">
        <v>23</v>
      </c>
      <c r="E563">
        <v>-51742.122000000003</v>
      </c>
      <c r="F563">
        <v>2.3290000000000002</v>
      </c>
      <c r="G563">
        <f t="shared" si="8"/>
        <v>-51742.122000000003</v>
      </c>
    </row>
    <row r="564" spans="1:7" x14ac:dyDescent="0.25">
      <c r="A564">
        <v>35</v>
      </c>
      <c r="B564">
        <v>26</v>
      </c>
      <c r="C564">
        <v>61</v>
      </c>
      <c r="D564" t="s">
        <v>24</v>
      </c>
      <c r="E564">
        <v>-58920.493999999999</v>
      </c>
      <c r="F564">
        <v>2.6080000000000001</v>
      </c>
      <c r="G564">
        <f t="shared" si="8"/>
        <v>-58920.493999999999</v>
      </c>
    </row>
    <row r="565" spans="1:7" x14ac:dyDescent="0.25">
      <c r="A565">
        <v>34</v>
      </c>
      <c r="B565">
        <v>27</v>
      </c>
      <c r="C565">
        <v>61</v>
      </c>
      <c r="D565" t="s">
        <v>25</v>
      </c>
      <c r="E565">
        <v>-62898.065999999999</v>
      </c>
      <c r="F565">
        <v>0.84599999999999997</v>
      </c>
      <c r="G565">
        <f t="shared" si="8"/>
        <v>-62898.065999999999</v>
      </c>
    </row>
    <row r="566" spans="1:7" x14ac:dyDescent="0.25">
      <c r="A566">
        <v>33</v>
      </c>
      <c r="B566">
        <v>28</v>
      </c>
      <c r="C566">
        <v>61</v>
      </c>
      <c r="D566" t="s">
        <v>26</v>
      </c>
      <c r="E566">
        <v>-64221.904999999999</v>
      </c>
      <c r="F566">
        <v>0.378</v>
      </c>
      <c r="G566">
        <f t="shared" si="8"/>
        <v>-64221.904999999999</v>
      </c>
    </row>
    <row r="567" spans="1:7" x14ac:dyDescent="0.25">
      <c r="A567">
        <v>32</v>
      </c>
      <c r="B567">
        <v>29</v>
      </c>
      <c r="C567">
        <v>61</v>
      </c>
      <c r="D567" t="s">
        <v>27</v>
      </c>
      <c r="E567">
        <v>-61984.059000000001</v>
      </c>
      <c r="F567">
        <v>0.95299999999999996</v>
      </c>
      <c r="G567">
        <f t="shared" si="8"/>
        <v>-61984.059000000001</v>
      </c>
    </row>
    <row r="568" spans="1:7" x14ac:dyDescent="0.25">
      <c r="A568">
        <v>31</v>
      </c>
      <c r="B568">
        <v>30</v>
      </c>
      <c r="C568">
        <v>61</v>
      </c>
      <c r="D568" t="s">
        <v>28</v>
      </c>
      <c r="E568">
        <v>-56348.902999999998</v>
      </c>
      <c r="F568">
        <v>15.898999999999999</v>
      </c>
      <c r="G568">
        <f t="shared" si="8"/>
        <v>-56348.902999999998</v>
      </c>
    </row>
    <row r="569" spans="1:7" x14ac:dyDescent="0.25">
      <c r="A569">
        <v>30</v>
      </c>
      <c r="B569">
        <v>31</v>
      </c>
      <c r="C569">
        <v>61</v>
      </c>
      <c r="D569" t="s">
        <v>29</v>
      </c>
      <c r="E569">
        <v>-47134.659</v>
      </c>
      <c r="F569">
        <v>37.994</v>
      </c>
      <c r="G569">
        <f t="shared" si="8"/>
        <v>-47134.659</v>
      </c>
    </row>
    <row r="570" spans="1:7" x14ac:dyDescent="0.25">
      <c r="A570">
        <v>29</v>
      </c>
      <c r="B570">
        <v>32</v>
      </c>
      <c r="C570">
        <v>61</v>
      </c>
      <c r="D570" t="s">
        <v>30</v>
      </c>
      <c r="E570" t="s">
        <v>691</v>
      </c>
      <c r="F570" t="s">
        <v>225</v>
      </c>
      <c r="G570" t="e">
        <f t="shared" si="8"/>
        <v>#VALUE!</v>
      </c>
    </row>
    <row r="571" spans="1:7" x14ac:dyDescent="0.25">
      <c r="A571">
        <v>28</v>
      </c>
      <c r="B571">
        <v>33</v>
      </c>
      <c r="C571">
        <v>61</v>
      </c>
      <c r="D571" t="s">
        <v>31</v>
      </c>
      <c r="E571" t="s">
        <v>692</v>
      </c>
      <c r="F571" t="s">
        <v>225</v>
      </c>
      <c r="G571" t="e">
        <f t="shared" si="8"/>
        <v>#VALUE!</v>
      </c>
    </row>
    <row r="572" spans="1:7" x14ac:dyDescent="0.25">
      <c r="A572">
        <v>40</v>
      </c>
      <c r="B572">
        <v>22</v>
      </c>
      <c r="C572">
        <v>62</v>
      </c>
      <c r="D572" t="s">
        <v>20</v>
      </c>
      <c r="E572" t="s">
        <v>693</v>
      </c>
      <c r="F572" t="s">
        <v>609</v>
      </c>
      <c r="G572" t="e">
        <f t="shared" si="8"/>
        <v>#VALUE!</v>
      </c>
    </row>
    <row r="573" spans="1:7" x14ac:dyDescent="0.25">
      <c r="A573">
        <v>39</v>
      </c>
      <c r="B573">
        <v>23</v>
      </c>
      <c r="C573">
        <v>62</v>
      </c>
      <c r="D573" t="s">
        <v>21</v>
      </c>
      <c r="E573" t="s">
        <v>694</v>
      </c>
      <c r="F573" t="s">
        <v>200</v>
      </c>
      <c r="G573" t="e">
        <f t="shared" si="8"/>
        <v>#VALUE!</v>
      </c>
    </row>
    <row r="574" spans="1:7" x14ac:dyDescent="0.25">
      <c r="A574">
        <v>38</v>
      </c>
      <c r="B574">
        <v>24</v>
      </c>
      <c r="C574">
        <v>62</v>
      </c>
      <c r="D574" t="s">
        <v>22</v>
      </c>
      <c r="E574">
        <v>-40894.961000000003</v>
      </c>
      <c r="F574">
        <v>148.09899999999999</v>
      </c>
      <c r="G574">
        <f t="shared" si="8"/>
        <v>-40894.961000000003</v>
      </c>
    </row>
    <row r="575" spans="1:7" x14ac:dyDescent="0.25">
      <c r="A575">
        <v>37</v>
      </c>
      <c r="B575">
        <v>25</v>
      </c>
      <c r="C575">
        <v>62</v>
      </c>
      <c r="D575" t="s">
        <v>23</v>
      </c>
      <c r="E575">
        <v>-48523.957000000002</v>
      </c>
      <c r="F575">
        <v>6.5419999999999998</v>
      </c>
      <c r="G575">
        <f t="shared" si="8"/>
        <v>-48523.957000000002</v>
      </c>
    </row>
    <row r="576" spans="1:7" x14ac:dyDescent="0.25">
      <c r="A576">
        <v>36</v>
      </c>
      <c r="B576">
        <v>26</v>
      </c>
      <c r="C576">
        <v>62</v>
      </c>
      <c r="D576" t="s">
        <v>24</v>
      </c>
      <c r="E576">
        <v>-58878.048000000003</v>
      </c>
      <c r="F576">
        <v>2.794</v>
      </c>
      <c r="G576">
        <f t="shared" si="8"/>
        <v>-58878.048000000003</v>
      </c>
    </row>
    <row r="577" spans="1:7" x14ac:dyDescent="0.25">
      <c r="A577">
        <v>35</v>
      </c>
      <c r="B577">
        <v>27</v>
      </c>
      <c r="C577">
        <v>62</v>
      </c>
      <c r="D577" t="s">
        <v>25</v>
      </c>
      <c r="E577">
        <v>-61424.281999999999</v>
      </c>
      <c r="F577">
        <v>18.574999999999999</v>
      </c>
      <c r="G577">
        <f t="shared" si="8"/>
        <v>-61424.281999999999</v>
      </c>
    </row>
    <row r="578" spans="1:7" x14ac:dyDescent="0.25">
      <c r="A578">
        <v>34</v>
      </c>
      <c r="B578">
        <v>28</v>
      </c>
      <c r="C578">
        <v>62</v>
      </c>
      <c r="D578" t="s">
        <v>26</v>
      </c>
      <c r="E578">
        <v>-66746.323000000004</v>
      </c>
      <c r="F578">
        <v>0.439</v>
      </c>
      <c r="G578">
        <f t="shared" si="8"/>
        <v>-66746.323000000004</v>
      </c>
    </row>
    <row r="579" spans="1:7" x14ac:dyDescent="0.25">
      <c r="A579">
        <v>33</v>
      </c>
      <c r="B579">
        <v>29</v>
      </c>
      <c r="C579">
        <v>62</v>
      </c>
      <c r="D579" t="s">
        <v>27</v>
      </c>
      <c r="E579">
        <v>-62787.425999999999</v>
      </c>
      <c r="F579">
        <v>0.64700000000000002</v>
      </c>
      <c r="G579">
        <f t="shared" si="8"/>
        <v>-62787.425999999999</v>
      </c>
    </row>
    <row r="580" spans="1:7" x14ac:dyDescent="0.25">
      <c r="A580">
        <v>32</v>
      </c>
      <c r="B580">
        <v>30</v>
      </c>
      <c r="C580">
        <v>62</v>
      </c>
      <c r="D580" t="s">
        <v>28</v>
      </c>
      <c r="E580">
        <v>-61167.972000000002</v>
      </c>
      <c r="F580">
        <v>0.625</v>
      </c>
      <c r="G580">
        <f t="shared" si="8"/>
        <v>-61167.972000000002</v>
      </c>
    </row>
    <row r="581" spans="1:7" x14ac:dyDescent="0.25">
      <c r="A581">
        <v>31</v>
      </c>
      <c r="B581">
        <v>31</v>
      </c>
      <c r="C581">
        <v>62</v>
      </c>
      <c r="D581" t="s">
        <v>29</v>
      </c>
      <c r="E581">
        <v>-51986.906000000003</v>
      </c>
      <c r="F581">
        <v>0.64700000000000002</v>
      </c>
      <c r="G581">
        <f t="shared" si="8"/>
        <v>-51986.906000000003</v>
      </c>
    </row>
    <row r="582" spans="1:7" x14ac:dyDescent="0.25">
      <c r="A582">
        <v>30</v>
      </c>
      <c r="B582">
        <v>32</v>
      </c>
      <c r="C582">
        <v>62</v>
      </c>
      <c r="D582" t="s">
        <v>30</v>
      </c>
      <c r="E582" t="s">
        <v>695</v>
      </c>
      <c r="F582" t="s">
        <v>218</v>
      </c>
      <c r="G582" t="e">
        <f t="shared" si="8"/>
        <v>#VALUE!</v>
      </c>
    </row>
    <row r="583" spans="1:7" x14ac:dyDescent="0.25">
      <c r="A583">
        <v>29</v>
      </c>
      <c r="B583">
        <v>33</v>
      </c>
      <c r="C583">
        <v>62</v>
      </c>
      <c r="D583" t="s">
        <v>31</v>
      </c>
      <c r="E583" t="s">
        <v>696</v>
      </c>
      <c r="F583" t="s">
        <v>225</v>
      </c>
      <c r="G583" t="e">
        <f t="shared" si="8"/>
        <v>#VALUE!</v>
      </c>
    </row>
    <row r="584" spans="1:7" x14ac:dyDescent="0.25">
      <c r="A584">
        <v>41</v>
      </c>
      <c r="B584">
        <v>22</v>
      </c>
      <c r="C584">
        <v>63</v>
      </c>
      <c r="D584" t="s">
        <v>20</v>
      </c>
      <c r="E584" t="s">
        <v>697</v>
      </c>
      <c r="F584" t="s">
        <v>582</v>
      </c>
      <c r="G584" t="e">
        <f t="shared" si="8"/>
        <v>#VALUE!</v>
      </c>
    </row>
    <row r="585" spans="1:7" x14ac:dyDescent="0.25">
      <c r="A585">
        <v>40</v>
      </c>
      <c r="B585">
        <v>23</v>
      </c>
      <c r="C585">
        <v>63</v>
      </c>
      <c r="D585" t="s">
        <v>21</v>
      </c>
      <c r="E585" t="s">
        <v>698</v>
      </c>
      <c r="F585" t="s">
        <v>609</v>
      </c>
      <c r="G585" t="e">
        <f t="shared" ref="G585:G648" si="9">IF(ISNUMBER(E585),E585,VALUE(SUBSTITUTE(E585,"#",".01")))</f>
        <v>#VALUE!</v>
      </c>
    </row>
    <row r="586" spans="1:7" x14ac:dyDescent="0.25">
      <c r="A586">
        <v>39</v>
      </c>
      <c r="B586">
        <v>24</v>
      </c>
      <c r="C586">
        <v>63</v>
      </c>
      <c r="D586" t="s">
        <v>22</v>
      </c>
      <c r="E586">
        <v>-36007.474000000002</v>
      </c>
      <c r="F586">
        <v>358.07299999999998</v>
      </c>
      <c r="G586">
        <f t="shared" si="9"/>
        <v>-36007.474000000002</v>
      </c>
    </row>
    <row r="587" spans="1:7" x14ac:dyDescent="0.25">
      <c r="A587">
        <v>38</v>
      </c>
      <c r="B587">
        <v>25</v>
      </c>
      <c r="C587">
        <v>63</v>
      </c>
      <c r="D587" t="s">
        <v>23</v>
      </c>
      <c r="E587">
        <v>-46887.053</v>
      </c>
      <c r="F587">
        <v>3.726</v>
      </c>
      <c r="G587">
        <f t="shared" si="9"/>
        <v>-46887.053</v>
      </c>
    </row>
    <row r="588" spans="1:7" x14ac:dyDescent="0.25">
      <c r="A588">
        <v>37</v>
      </c>
      <c r="B588">
        <v>26</v>
      </c>
      <c r="C588">
        <v>63</v>
      </c>
      <c r="D588" t="s">
        <v>24</v>
      </c>
      <c r="E588">
        <v>-55635.620999999999</v>
      </c>
      <c r="F588">
        <v>4.3019999999999996</v>
      </c>
      <c r="G588">
        <f t="shared" si="9"/>
        <v>-55635.620999999999</v>
      </c>
    </row>
    <row r="589" spans="1:7" x14ac:dyDescent="0.25">
      <c r="A589">
        <v>36</v>
      </c>
      <c r="B589">
        <v>27</v>
      </c>
      <c r="C589">
        <v>63</v>
      </c>
      <c r="D589" t="s">
        <v>25</v>
      </c>
      <c r="E589">
        <v>-61851.44</v>
      </c>
      <c r="F589">
        <v>18.574999999999999</v>
      </c>
      <c r="G589">
        <f t="shared" si="9"/>
        <v>-61851.44</v>
      </c>
    </row>
    <row r="590" spans="1:7" x14ac:dyDescent="0.25">
      <c r="A590">
        <v>35</v>
      </c>
      <c r="B590">
        <v>28</v>
      </c>
      <c r="C590">
        <v>63</v>
      </c>
      <c r="D590" t="s">
        <v>26</v>
      </c>
      <c r="E590">
        <v>-65512.775000000001</v>
      </c>
      <c r="F590">
        <v>0.44</v>
      </c>
      <c r="G590">
        <f t="shared" si="9"/>
        <v>-65512.775000000001</v>
      </c>
    </row>
    <row r="591" spans="1:7" x14ac:dyDescent="0.25">
      <c r="A591">
        <v>34</v>
      </c>
      <c r="B591">
        <v>29</v>
      </c>
      <c r="C591">
        <v>63</v>
      </c>
      <c r="D591" t="s">
        <v>27</v>
      </c>
      <c r="E591">
        <v>-65579.751999999993</v>
      </c>
      <c r="F591">
        <v>0.44</v>
      </c>
      <c r="G591">
        <f t="shared" si="9"/>
        <v>-65579.751999999993</v>
      </c>
    </row>
    <row r="592" spans="1:7" x14ac:dyDescent="0.25">
      <c r="A592">
        <v>33</v>
      </c>
      <c r="B592">
        <v>30</v>
      </c>
      <c r="C592">
        <v>63</v>
      </c>
      <c r="D592" t="s">
        <v>28</v>
      </c>
      <c r="E592">
        <v>-62213.396999999997</v>
      </c>
      <c r="F592">
        <v>1.5609999999999999</v>
      </c>
      <c r="G592">
        <f t="shared" si="9"/>
        <v>-62213.396999999997</v>
      </c>
    </row>
    <row r="593" spans="1:7" x14ac:dyDescent="0.25">
      <c r="A593">
        <v>32</v>
      </c>
      <c r="B593">
        <v>31</v>
      </c>
      <c r="C593">
        <v>63</v>
      </c>
      <c r="D593" t="s">
        <v>29</v>
      </c>
      <c r="E593">
        <v>-56547.093000000001</v>
      </c>
      <c r="F593">
        <v>1.304</v>
      </c>
      <c r="G593">
        <f t="shared" si="9"/>
        <v>-56547.093000000001</v>
      </c>
    </row>
    <row r="594" spans="1:7" x14ac:dyDescent="0.25">
      <c r="A594">
        <v>31</v>
      </c>
      <c r="B594">
        <v>32</v>
      </c>
      <c r="C594">
        <v>63</v>
      </c>
      <c r="D594" t="s">
        <v>30</v>
      </c>
      <c r="E594">
        <v>-46921.216</v>
      </c>
      <c r="F594">
        <v>37.26</v>
      </c>
      <c r="G594">
        <f t="shared" si="9"/>
        <v>-46921.216</v>
      </c>
    </row>
    <row r="595" spans="1:7" x14ac:dyDescent="0.25">
      <c r="A595">
        <v>30</v>
      </c>
      <c r="B595">
        <v>33</v>
      </c>
      <c r="C595">
        <v>63</v>
      </c>
      <c r="D595" t="s">
        <v>31</v>
      </c>
      <c r="E595" t="s">
        <v>699</v>
      </c>
      <c r="F595" t="s">
        <v>202</v>
      </c>
      <c r="G595" t="e">
        <f t="shared" si="9"/>
        <v>#VALUE!</v>
      </c>
    </row>
    <row r="596" spans="1:7" x14ac:dyDescent="0.25">
      <c r="A596">
        <v>42</v>
      </c>
      <c r="B596">
        <v>22</v>
      </c>
      <c r="C596">
        <v>64</v>
      </c>
      <c r="D596" t="s">
        <v>20</v>
      </c>
      <c r="E596" t="s">
        <v>700</v>
      </c>
      <c r="F596" t="s">
        <v>617</v>
      </c>
      <c r="G596" t="e">
        <f t="shared" si="9"/>
        <v>#VALUE!</v>
      </c>
    </row>
    <row r="597" spans="1:7" x14ac:dyDescent="0.25">
      <c r="A597">
        <v>41</v>
      </c>
      <c r="B597">
        <v>23</v>
      </c>
      <c r="C597">
        <v>64</v>
      </c>
      <c r="D597" t="s">
        <v>21</v>
      </c>
      <c r="E597" t="s">
        <v>701</v>
      </c>
      <c r="F597" t="s">
        <v>609</v>
      </c>
      <c r="G597" t="e">
        <f t="shared" si="9"/>
        <v>#VALUE!</v>
      </c>
    </row>
    <row r="598" spans="1:7" x14ac:dyDescent="0.25">
      <c r="A598">
        <v>40</v>
      </c>
      <c r="B598">
        <v>24</v>
      </c>
      <c r="C598">
        <v>64</v>
      </c>
      <c r="D598" t="s">
        <v>22</v>
      </c>
      <c r="E598">
        <v>-33479.756999999998</v>
      </c>
      <c r="F598">
        <v>439.66500000000002</v>
      </c>
      <c r="G598">
        <f t="shared" si="9"/>
        <v>-33479.756999999998</v>
      </c>
    </row>
    <row r="599" spans="1:7" x14ac:dyDescent="0.25">
      <c r="A599">
        <v>39</v>
      </c>
      <c r="B599">
        <v>25</v>
      </c>
      <c r="C599">
        <v>64</v>
      </c>
      <c r="D599" t="s">
        <v>23</v>
      </c>
      <c r="E599">
        <v>-42989.035000000003</v>
      </c>
      <c r="F599">
        <v>3.54</v>
      </c>
      <c r="G599">
        <f t="shared" si="9"/>
        <v>-42989.035000000003</v>
      </c>
    </row>
    <row r="600" spans="1:7" x14ac:dyDescent="0.25">
      <c r="A600">
        <v>38</v>
      </c>
      <c r="B600">
        <v>26</v>
      </c>
      <c r="C600">
        <v>64</v>
      </c>
      <c r="D600" t="s">
        <v>24</v>
      </c>
      <c r="E600">
        <v>-54969.544000000002</v>
      </c>
      <c r="F600">
        <v>5.0170000000000003</v>
      </c>
      <c r="G600">
        <f t="shared" si="9"/>
        <v>-54969.544000000002</v>
      </c>
    </row>
    <row r="601" spans="1:7" x14ac:dyDescent="0.25">
      <c r="A601">
        <v>37</v>
      </c>
      <c r="B601">
        <v>27</v>
      </c>
      <c r="C601">
        <v>64</v>
      </c>
      <c r="D601" t="s">
        <v>25</v>
      </c>
      <c r="E601">
        <v>-59792.328999999998</v>
      </c>
      <c r="F601">
        <v>20.006</v>
      </c>
      <c r="G601">
        <f t="shared" si="9"/>
        <v>-59792.328999999998</v>
      </c>
    </row>
    <row r="602" spans="1:7" x14ac:dyDescent="0.25">
      <c r="A602">
        <v>36</v>
      </c>
      <c r="B602">
        <v>28</v>
      </c>
      <c r="C602">
        <v>64</v>
      </c>
      <c r="D602" t="s">
        <v>26</v>
      </c>
      <c r="E602">
        <v>-67098.921000000002</v>
      </c>
      <c r="F602">
        <v>0.47499999999999998</v>
      </c>
      <c r="G602">
        <f t="shared" si="9"/>
        <v>-67098.921000000002</v>
      </c>
    </row>
    <row r="603" spans="1:7" x14ac:dyDescent="0.25">
      <c r="A603">
        <v>35</v>
      </c>
      <c r="B603">
        <v>29</v>
      </c>
      <c r="C603">
        <v>64</v>
      </c>
      <c r="D603" t="s">
        <v>27</v>
      </c>
      <c r="E603">
        <v>-65424.544999999998</v>
      </c>
      <c r="F603">
        <v>0.44800000000000001</v>
      </c>
      <c r="G603">
        <f t="shared" si="9"/>
        <v>-65424.544999999998</v>
      </c>
    </row>
    <row r="604" spans="1:7" x14ac:dyDescent="0.25">
      <c r="A604">
        <v>34</v>
      </c>
      <c r="B604">
        <v>30</v>
      </c>
      <c r="C604">
        <v>64</v>
      </c>
      <c r="D604" t="s">
        <v>28</v>
      </c>
      <c r="E604">
        <v>-66004.013999999996</v>
      </c>
      <c r="F604">
        <v>0.64700000000000002</v>
      </c>
      <c r="G604">
        <f t="shared" si="9"/>
        <v>-66004.013999999996</v>
      </c>
    </row>
    <row r="605" spans="1:7" x14ac:dyDescent="0.25">
      <c r="A605">
        <v>33</v>
      </c>
      <c r="B605">
        <v>31</v>
      </c>
      <c r="C605">
        <v>64</v>
      </c>
      <c r="D605" t="s">
        <v>29</v>
      </c>
      <c r="E605">
        <v>-58832.821000000004</v>
      </c>
      <c r="F605">
        <v>1.429</v>
      </c>
      <c r="G605">
        <f t="shared" si="9"/>
        <v>-58832.821000000004</v>
      </c>
    </row>
    <row r="606" spans="1:7" x14ac:dyDescent="0.25">
      <c r="A606">
        <v>32</v>
      </c>
      <c r="B606">
        <v>32</v>
      </c>
      <c r="C606">
        <v>64</v>
      </c>
      <c r="D606" t="s">
        <v>30</v>
      </c>
      <c r="E606">
        <v>-54315.495999999999</v>
      </c>
      <c r="F606">
        <v>3.726</v>
      </c>
      <c r="G606">
        <f t="shared" si="9"/>
        <v>-54315.495999999999</v>
      </c>
    </row>
    <row r="607" spans="1:7" x14ac:dyDescent="0.25">
      <c r="A607">
        <v>31</v>
      </c>
      <c r="B607">
        <v>33</v>
      </c>
      <c r="C607">
        <v>64</v>
      </c>
      <c r="D607" t="s">
        <v>31</v>
      </c>
      <c r="E607" t="s">
        <v>702</v>
      </c>
      <c r="F607" t="s">
        <v>205</v>
      </c>
      <c r="G607" t="e">
        <f t="shared" si="9"/>
        <v>#VALUE!</v>
      </c>
    </row>
    <row r="608" spans="1:7" x14ac:dyDescent="0.25">
      <c r="A608">
        <v>30</v>
      </c>
      <c r="B608">
        <v>34</v>
      </c>
      <c r="C608">
        <v>64</v>
      </c>
      <c r="D608" t="s">
        <v>32</v>
      </c>
      <c r="E608" t="s">
        <v>703</v>
      </c>
      <c r="F608" t="s">
        <v>199</v>
      </c>
      <c r="G608" t="e">
        <f t="shared" si="9"/>
        <v>#VALUE!</v>
      </c>
    </row>
    <row r="609" spans="1:7" x14ac:dyDescent="0.25">
      <c r="A609">
        <v>42</v>
      </c>
      <c r="B609">
        <v>23</v>
      </c>
      <c r="C609">
        <v>65</v>
      </c>
      <c r="D609" t="s">
        <v>21</v>
      </c>
      <c r="E609" t="s">
        <v>704</v>
      </c>
      <c r="F609" t="s">
        <v>582</v>
      </c>
      <c r="G609" t="e">
        <f t="shared" si="9"/>
        <v>#VALUE!</v>
      </c>
    </row>
    <row r="610" spans="1:7" x14ac:dyDescent="0.25">
      <c r="A610">
        <v>41</v>
      </c>
      <c r="B610">
        <v>24</v>
      </c>
      <c r="C610">
        <v>65</v>
      </c>
      <c r="D610" t="s">
        <v>22</v>
      </c>
      <c r="E610" t="s">
        <v>705</v>
      </c>
      <c r="F610" t="s">
        <v>225</v>
      </c>
      <c r="G610" t="e">
        <f t="shared" si="9"/>
        <v>#VALUE!</v>
      </c>
    </row>
    <row r="611" spans="1:7" x14ac:dyDescent="0.25">
      <c r="A611">
        <v>40</v>
      </c>
      <c r="B611">
        <v>25</v>
      </c>
      <c r="C611">
        <v>65</v>
      </c>
      <c r="D611" t="s">
        <v>23</v>
      </c>
      <c r="E611">
        <v>-40967.339</v>
      </c>
      <c r="F611">
        <v>3.726</v>
      </c>
      <c r="G611">
        <f t="shared" si="9"/>
        <v>-40967.339</v>
      </c>
    </row>
    <row r="612" spans="1:7" x14ac:dyDescent="0.25">
      <c r="A612">
        <v>39</v>
      </c>
      <c r="B612">
        <v>26</v>
      </c>
      <c r="C612">
        <v>65</v>
      </c>
      <c r="D612" t="s">
        <v>24</v>
      </c>
      <c r="E612">
        <v>-51217.894999999997</v>
      </c>
      <c r="F612">
        <v>5.1120000000000001</v>
      </c>
      <c r="G612">
        <f t="shared" si="9"/>
        <v>-51217.894999999997</v>
      </c>
    </row>
    <row r="613" spans="1:7" x14ac:dyDescent="0.25">
      <c r="A613">
        <v>38</v>
      </c>
      <c r="B613">
        <v>27</v>
      </c>
      <c r="C613">
        <v>65</v>
      </c>
      <c r="D613" t="s">
        <v>25</v>
      </c>
      <c r="E613">
        <v>-59185.197999999997</v>
      </c>
      <c r="F613">
        <v>2.0830000000000002</v>
      </c>
      <c r="G613">
        <f t="shared" si="9"/>
        <v>-59185.197999999997</v>
      </c>
    </row>
    <row r="614" spans="1:7" x14ac:dyDescent="0.25">
      <c r="A614">
        <v>37</v>
      </c>
      <c r="B614">
        <v>28</v>
      </c>
      <c r="C614">
        <v>65</v>
      </c>
      <c r="D614" t="s">
        <v>26</v>
      </c>
      <c r="E614">
        <v>-65125.684999999998</v>
      </c>
      <c r="F614">
        <v>0.495</v>
      </c>
      <c r="G614">
        <f t="shared" si="9"/>
        <v>-65125.684999999998</v>
      </c>
    </row>
    <row r="615" spans="1:7" x14ac:dyDescent="0.25">
      <c r="A615">
        <v>36</v>
      </c>
      <c r="B615">
        <v>29</v>
      </c>
      <c r="C615">
        <v>65</v>
      </c>
      <c r="D615" t="s">
        <v>27</v>
      </c>
      <c r="E615">
        <v>-67263.66</v>
      </c>
      <c r="F615">
        <v>0.65</v>
      </c>
      <c r="G615">
        <f t="shared" si="9"/>
        <v>-67263.66</v>
      </c>
    </row>
    <row r="616" spans="1:7" x14ac:dyDescent="0.25">
      <c r="A616">
        <v>35</v>
      </c>
      <c r="B616">
        <v>30</v>
      </c>
      <c r="C616">
        <v>65</v>
      </c>
      <c r="D616" t="s">
        <v>28</v>
      </c>
      <c r="E616">
        <v>-65912.019</v>
      </c>
      <c r="F616">
        <v>0.65</v>
      </c>
      <c r="G616">
        <f t="shared" si="9"/>
        <v>-65912.019</v>
      </c>
    </row>
    <row r="617" spans="1:7" x14ac:dyDescent="0.25">
      <c r="A617">
        <v>34</v>
      </c>
      <c r="B617">
        <v>31</v>
      </c>
      <c r="C617">
        <v>65</v>
      </c>
      <c r="D617" t="s">
        <v>29</v>
      </c>
      <c r="E617">
        <v>-62657.506999999998</v>
      </c>
      <c r="F617">
        <v>0.81499999999999995</v>
      </c>
      <c r="G617">
        <f t="shared" si="9"/>
        <v>-62657.506999999998</v>
      </c>
    </row>
    <row r="618" spans="1:7" x14ac:dyDescent="0.25">
      <c r="A618">
        <v>33</v>
      </c>
      <c r="B618">
        <v>32</v>
      </c>
      <c r="C618">
        <v>65</v>
      </c>
      <c r="D618" t="s">
        <v>30</v>
      </c>
      <c r="E618">
        <v>-56478.216</v>
      </c>
      <c r="F618">
        <v>2.165</v>
      </c>
      <c r="G618">
        <f t="shared" si="9"/>
        <v>-56478.216</v>
      </c>
    </row>
    <row r="619" spans="1:7" x14ac:dyDescent="0.25">
      <c r="A619">
        <v>32</v>
      </c>
      <c r="B619">
        <v>33</v>
      </c>
      <c r="C619">
        <v>65</v>
      </c>
      <c r="D619" t="s">
        <v>31</v>
      </c>
      <c r="E619">
        <v>-46937.050999999999</v>
      </c>
      <c r="F619">
        <v>84.766000000000005</v>
      </c>
      <c r="G619">
        <f t="shared" si="9"/>
        <v>-46937.050999999999</v>
      </c>
    </row>
    <row r="620" spans="1:7" x14ac:dyDescent="0.25">
      <c r="A620">
        <v>31</v>
      </c>
      <c r="B620">
        <v>34</v>
      </c>
      <c r="C620">
        <v>65</v>
      </c>
      <c r="D620" t="s">
        <v>32</v>
      </c>
      <c r="E620" t="s">
        <v>706</v>
      </c>
      <c r="F620" t="s">
        <v>225</v>
      </c>
      <c r="G620" t="e">
        <f t="shared" si="9"/>
        <v>#VALUE!</v>
      </c>
    </row>
    <row r="621" spans="1:7" x14ac:dyDescent="0.25">
      <c r="A621">
        <v>43</v>
      </c>
      <c r="B621">
        <v>23</v>
      </c>
      <c r="C621">
        <v>66</v>
      </c>
      <c r="D621" t="s">
        <v>21</v>
      </c>
      <c r="E621" t="s">
        <v>707</v>
      </c>
      <c r="F621" t="s">
        <v>582</v>
      </c>
      <c r="G621" t="e">
        <f t="shared" si="9"/>
        <v>#VALUE!</v>
      </c>
    </row>
    <row r="622" spans="1:7" x14ac:dyDescent="0.25">
      <c r="A622">
        <v>42</v>
      </c>
      <c r="B622">
        <v>24</v>
      </c>
      <c r="C622">
        <v>66</v>
      </c>
      <c r="D622" t="s">
        <v>22</v>
      </c>
      <c r="E622" t="s">
        <v>708</v>
      </c>
      <c r="F622" t="s">
        <v>609</v>
      </c>
      <c r="G622" t="e">
        <f t="shared" si="9"/>
        <v>#VALUE!</v>
      </c>
    </row>
    <row r="623" spans="1:7" x14ac:dyDescent="0.25">
      <c r="A623">
        <v>41</v>
      </c>
      <c r="B623">
        <v>25</v>
      </c>
      <c r="C623">
        <v>66</v>
      </c>
      <c r="D623" t="s">
        <v>23</v>
      </c>
      <c r="E623">
        <v>-36750.387000000002</v>
      </c>
      <c r="F623">
        <v>11.178000000000001</v>
      </c>
      <c r="G623">
        <f t="shared" si="9"/>
        <v>-36750.387000000002</v>
      </c>
    </row>
    <row r="624" spans="1:7" x14ac:dyDescent="0.25">
      <c r="A624">
        <v>40</v>
      </c>
      <c r="B624">
        <v>26</v>
      </c>
      <c r="C624">
        <v>66</v>
      </c>
      <c r="D624" t="s">
        <v>24</v>
      </c>
      <c r="E624">
        <v>-50067.839</v>
      </c>
      <c r="F624">
        <v>4.0990000000000002</v>
      </c>
      <c r="G624">
        <f t="shared" si="9"/>
        <v>-50067.839</v>
      </c>
    </row>
    <row r="625" spans="1:7" x14ac:dyDescent="0.25">
      <c r="A625">
        <v>39</v>
      </c>
      <c r="B625">
        <v>27</v>
      </c>
      <c r="C625">
        <v>66</v>
      </c>
      <c r="D625" t="s">
        <v>25</v>
      </c>
      <c r="E625">
        <v>-56408.533000000003</v>
      </c>
      <c r="F625">
        <v>13.972</v>
      </c>
      <c r="G625">
        <f t="shared" si="9"/>
        <v>-56408.533000000003</v>
      </c>
    </row>
    <row r="626" spans="1:7" x14ac:dyDescent="0.25">
      <c r="A626">
        <v>38</v>
      </c>
      <c r="B626">
        <v>28</v>
      </c>
      <c r="C626">
        <v>66</v>
      </c>
      <c r="D626" t="s">
        <v>26</v>
      </c>
      <c r="E626">
        <v>-66006.285000000003</v>
      </c>
      <c r="F626">
        <v>1.397</v>
      </c>
      <c r="G626">
        <f t="shared" si="9"/>
        <v>-66006.285000000003</v>
      </c>
    </row>
    <row r="627" spans="1:7" x14ac:dyDescent="0.25">
      <c r="A627">
        <v>37</v>
      </c>
      <c r="B627">
        <v>29</v>
      </c>
      <c r="C627">
        <v>66</v>
      </c>
      <c r="D627" t="s">
        <v>27</v>
      </c>
      <c r="E627">
        <v>-66258.271999999997</v>
      </c>
      <c r="F627">
        <v>0.65500000000000003</v>
      </c>
      <c r="G627">
        <f t="shared" si="9"/>
        <v>-66258.271999999997</v>
      </c>
    </row>
    <row r="628" spans="1:7" x14ac:dyDescent="0.25">
      <c r="A628">
        <v>36</v>
      </c>
      <c r="B628">
        <v>30</v>
      </c>
      <c r="C628">
        <v>66</v>
      </c>
      <c r="D628" t="s">
        <v>28</v>
      </c>
      <c r="E628">
        <v>-68899.16</v>
      </c>
      <c r="F628">
        <v>0.749</v>
      </c>
      <c r="G628">
        <f t="shared" si="9"/>
        <v>-68899.16</v>
      </c>
    </row>
    <row r="629" spans="1:7" x14ac:dyDescent="0.25">
      <c r="A629">
        <v>35</v>
      </c>
      <c r="B629">
        <v>31</v>
      </c>
      <c r="C629">
        <v>66</v>
      </c>
      <c r="D629" t="s">
        <v>29</v>
      </c>
      <c r="E629">
        <v>-63723.66</v>
      </c>
      <c r="F629">
        <v>1.0960000000000001</v>
      </c>
      <c r="G629">
        <f t="shared" si="9"/>
        <v>-63723.66</v>
      </c>
    </row>
    <row r="630" spans="1:7" x14ac:dyDescent="0.25">
      <c r="A630">
        <v>34</v>
      </c>
      <c r="B630">
        <v>32</v>
      </c>
      <c r="C630">
        <v>66</v>
      </c>
      <c r="D630" t="s">
        <v>30</v>
      </c>
      <c r="E630">
        <v>-61607.031999999999</v>
      </c>
      <c r="F630">
        <v>2.4009999999999998</v>
      </c>
      <c r="G630">
        <f t="shared" si="9"/>
        <v>-61607.031999999999</v>
      </c>
    </row>
    <row r="631" spans="1:7" x14ac:dyDescent="0.25">
      <c r="A631">
        <v>33</v>
      </c>
      <c r="B631">
        <v>33</v>
      </c>
      <c r="C631">
        <v>66</v>
      </c>
      <c r="D631" t="s">
        <v>31</v>
      </c>
      <c r="E631">
        <v>-52025.076999999997</v>
      </c>
      <c r="F631">
        <v>5.6820000000000004</v>
      </c>
      <c r="G631">
        <f t="shared" si="9"/>
        <v>-52025.076999999997</v>
      </c>
    </row>
    <row r="632" spans="1:7" x14ac:dyDescent="0.25">
      <c r="A632">
        <v>32</v>
      </c>
      <c r="B632">
        <v>34</v>
      </c>
      <c r="C632">
        <v>66</v>
      </c>
      <c r="D632" t="s">
        <v>32</v>
      </c>
      <c r="E632" t="s">
        <v>709</v>
      </c>
      <c r="F632" t="s">
        <v>202</v>
      </c>
      <c r="G632" t="e">
        <f t="shared" si="9"/>
        <v>#VALUE!</v>
      </c>
    </row>
    <row r="633" spans="1:7" x14ac:dyDescent="0.25">
      <c r="A633">
        <v>44</v>
      </c>
      <c r="B633">
        <v>23</v>
      </c>
      <c r="C633">
        <v>67</v>
      </c>
      <c r="D633" t="s">
        <v>21</v>
      </c>
      <c r="E633" t="s">
        <v>710</v>
      </c>
      <c r="F633" t="s">
        <v>617</v>
      </c>
      <c r="G633" t="e">
        <f t="shared" si="9"/>
        <v>#VALUE!</v>
      </c>
    </row>
    <row r="634" spans="1:7" x14ac:dyDescent="0.25">
      <c r="A634">
        <v>43</v>
      </c>
      <c r="B634">
        <v>24</v>
      </c>
      <c r="C634">
        <v>67</v>
      </c>
      <c r="D634" t="s">
        <v>22</v>
      </c>
      <c r="E634" t="s">
        <v>711</v>
      </c>
      <c r="F634" t="s">
        <v>609</v>
      </c>
      <c r="G634" t="e">
        <f t="shared" si="9"/>
        <v>#VALUE!</v>
      </c>
    </row>
    <row r="635" spans="1:7" x14ac:dyDescent="0.25">
      <c r="A635">
        <v>42</v>
      </c>
      <c r="B635">
        <v>25</v>
      </c>
      <c r="C635">
        <v>67</v>
      </c>
      <c r="D635" t="s">
        <v>23</v>
      </c>
      <c r="E635" t="s">
        <v>712</v>
      </c>
      <c r="F635" t="s">
        <v>225</v>
      </c>
      <c r="G635" t="e">
        <f t="shared" si="9"/>
        <v>#VALUE!</v>
      </c>
    </row>
    <row r="636" spans="1:7" x14ac:dyDescent="0.25">
      <c r="A636">
        <v>41</v>
      </c>
      <c r="B636">
        <v>26</v>
      </c>
      <c r="C636">
        <v>67</v>
      </c>
      <c r="D636" t="s">
        <v>24</v>
      </c>
      <c r="E636">
        <v>-45610.154999999999</v>
      </c>
      <c r="F636">
        <v>270.28500000000003</v>
      </c>
      <c r="G636">
        <f t="shared" si="9"/>
        <v>-45610.154999999999</v>
      </c>
    </row>
    <row r="637" spans="1:7" x14ac:dyDescent="0.25">
      <c r="A637">
        <v>40</v>
      </c>
      <c r="B637">
        <v>27</v>
      </c>
      <c r="C637">
        <v>67</v>
      </c>
      <c r="D637" t="s">
        <v>25</v>
      </c>
      <c r="E637">
        <v>-55321.775000000001</v>
      </c>
      <c r="F637">
        <v>6.4429999999999996</v>
      </c>
      <c r="G637">
        <f t="shared" si="9"/>
        <v>-55321.775000000001</v>
      </c>
    </row>
    <row r="638" spans="1:7" x14ac:dyDescent="0.25">
      <c r="A638">
        <v>39</v>
      </c>
      <c r="B638">
        <v>28</v>
      </c>
      <c r="C638">
        <v>67</v>
      </c>
      <c r="D638" t="s">
        <v>26</v>
      </c>
      <c r="E638">
        <v>-63742.68</v>
      </c>
      <c r="F638">
        <v>2.8879999999999999</v>
      </c>
      <c r="G638">
        <f t="shared" si="9"/>
        <v>-63742.68</v>
      </c>
    </row>
    <row r="639" spans="1:7" x14ac:dyDescent="0.25">
      <c r="A639">
        <v>38</v>
      </c>
      <c r="B639">
        <v>29</v>
      </c>
      <c r="C639">
        <v>67</v>
      </c>
      <c r="D639" t="s">
        <v>27</v>
      </c>
      <c r="E639">
        <v>-67319.513000000006</v>
      </c>
      <c r="F639">
        <v>0.89400000000000002</v>
      </c>
      <c r="G639">
        <f t="shared" si="9"/>
        <v>-67319.513000000006</v>
      </c>
    </row>
    <row r="640" spans="1:7" x14ac:dyDescent="0.25">
      <c r="A640">
        <v>37</v>
      </c>
      <c r="B640">
        <v>30</v>
      </c>
      <c r="C640">
        <v>67</v>
      </c>
      <c r="D640" t="s">
        <v>28</v>
      </c>
      <c r="E640">
        <v>-67880.312999999995</v>
      </c>
      <c r="F640">
        <v>0.76</v>
      </c>
      <c r="G640">
        <f t="shared" si="9"/>
        <v>-67880.312999999995</v>
      </c>
    </row>
    <row r="641" spans="1:7" x14ac:dyDescent="0.25">
      <c r="A641">
        <v>36</v>
      </c>
      <c r="B641">
        <v>31</v>
      </c>
      <c r="C641">
        <v>67</v>
      </c>
      <c r="D641" t="s">
        <v>29</v>
      </c>
      <c r="E641">
        <v>-66879.047999999995</v>
      </c>
      <c r="F641">
        <v>1.181</v>
      </c>
      <c r="G641">
        <f t="shared" si="9"/>
        <v>-66879.047999999995</v>
      </c>
    </row>
    <row r="642" spans="1:7" x14ac:dyDescent="0.25">
      <c r="A642">
        <v>35</v>
      </c>
      <c r="B642">
        <v>32</v>
      </c>
      <c r="C642">
        <v>67</v>
      </c>
      <c r="D642" t="s">
        <v>30</v>
      </c>
      <c r="E642">
        <v>-62658.23</v>
      </c>
      <c r="F642">
        <v>4.6609999999999996</v>
      </c>
      <c r="G642">
        <f t="shared" si="9"/>
        <v>-62658.23</v>
      </c>
    </row>
    <row r="643" spans="1:7" x14ac:dyDescent="0.25">
      <c r="A643">
        <v>34</v>
      </c>
      <c r="B643">
        <v>33</v>
      </c>
      <c r="C643">
        <v>67</v>
      </c>
      <c r="D643" t="s">
        <v>31</v>
      </c>
      <c r="E643">
        <v>-56587.224999999999</v>
      </c>
      <c r="F643">
        <v>0.443</v>
      </c>
      <c r="G643">
        <f t="shared" si="9"/>
        <v>-56587.224999999999</v>
      </c>
    </row>
    <row r="644" spans="1:7" x14ac:dyDescent="0.25">
      <c r="A644">
        <v>33</v>
      </c>
      <c r="B644">
        <v>34</v>
      </c>
      <c r="C644">
        <v>67</v>
      </c>
      <c r="D644" t="s">
        <v>32</v>
      </c>
      <c r="E644">
        <v>-46580.288999999997</v>
      </c>
      <c r="F644">
        <v>67.067999999999998</v>
      </c>
      <c r="G644">
        <f t="shared" si="9"/>
        <v>-46580.288999999997</v>
      </c>
    </row>
    <row r="645" spans="1:7" x14ac:dyDescent="0.25">
      <c r="A645">
        <v>32</v>
      </c>
      <c r="B645">
        <v>35</v>
      </c>
      <c r="C645">
        <v>67</v>
      </c>
      <c r="D645" t="s">
        <v>33</v>
      </c>
      <c r="E645" t="s">
        <v>713</v>
      </c>
      <c r="F645" t="s">
        <v>609</v>
      </c>
      <c r="G645" t="e">
        <f t="shared" si="9"/>
        <v>#VALUE!</v>
      </c>
    </row>
    <row r="646" spans="1:7" x14ac:dyDescent="0.25">
      <c r="A646">
        <v>44</v>
      </c>
      <c r="B646">
        <v>24</v>
      </c>
      <c r="C646">
        <v>68</v>
      </c>
      <c r="D646" t="s">
        <v>22</v>
      </c>
      <c r="E646" t="s">
        <v>714</v>
      </c>
      <c r="F646" t="s">
        <v>582</v>
      </c>
      <c r="G646" t="e">
        <f t="shared" si="9"/>
        <v>#VALUE!</v>
      </c>
    </row>
    <row r="647" spans="1:7" x14ac:dyDescent="0.25">
      <c r="A647">
        <v>43</v>
      </c>
      <c r="B647">
        <v>25</v>
      </c>
      <c r="C647">
        <v>68</v>
      </c>
      <c r="D647" t="s">
        <v>23</v>
      </c>
      <c r="E647" t="s">
        <v>715</v>
      </c>
      <c r="F647" t="s">
        <v>609</v>
      </c>
      <c r="G647" t="e">
        <f t="shared" si="9"/>
        <v>#VALUE!</v>
      </c>
    </row>
    <row r="648" spans="1:7" x14ac:dyDescent="0.25">
      <c r="A648">
        <v>42</v>
      </c>
      <c r="B648">
        <v>26</v>
      </c>
      <c r="C648">
        <v>68</v>
      </c>
      <c r="D648" t="s">
        <v>24</v>
      </c>
      <c r="E648">
        <v>-43486.913999999997</v>
      </c>
      <c r="F648">
        <v>365.25900000000001</v>
      </c>
      <c r="G648">
        <f t="shared" si="9"/>
        <v>-43486.913999999997</v>
      </c>
    </row>
    <row r="649" spans="1:7" x14ac:dyDescent="0.25">
      <c r="A649">
        <v>41</v>
      </c>
      <c r="B649">
        <v>27</v>
      </c>
      <c r="C649">
        <v>68</v>
      </c>
      <c r="D649" t="s">
        <v>25</v>
      </c>
      <c r="E649">
        <v>-51930.665000000001</v>
      </c>
      <c r="F649">
        <v>189.49700000000001</v>
      </c>
      <c r="G649">
        <f t="shared" ref="G649:G712" si="10">IF(ISNUMBER(E649),E649,VALUE(SUBSTITUTE(E649,"#",".01")))</f>
        <v>-51930.665000000001</v>
      </c>
    </row>
    <row r="650" spans="1:7" x14ac:dyDescent="0.25">
      <c r="A650">
        <v>40</v>
      </c>
      <c r="B650">
        <v>28</v>
      </c>
      <c r="C650">
        <v>68</v>
      </c>
      <c r="D650" t="s">
        <v>26</v>
      </c>
      <c r="E650">
        <v>-63463.813999999998</v>
      </c>
      <c r="F650">
        <v>2.9809999999999999</v>
      </c>
      <c r="G650">
        <f t="shared" si="10"/>
        <v>-63463.813999999998</v>
      </c>
    </row>
    <row r="651" spans="1:7" x14ac:dyDescent="0.25">
      <c r="A651">
        <v>39</v>
      </c>
      <c r="B651">
        <v>29</v>
      </c>
      <c r="C651">
        <v>68</v>
      </c>
      <c r="D651" t="s">
        <v>27</v>
      </c>
      <c r="E651">
        <v>-65567.035000000003</v>
      </c>
      <c r="F651">
        <v>1.5840000000000001</v>
      </c>
      <c r="G651">
        <f t="shared" si="10"/>
        <v>-65567.035000000003</v>
      </c>
    </row>
    <row r="652" spans="1:7" x14ac:dyDescent="0.25">
      <c r="A652">
        <v>38</v>
      </c>
      <c r="B652">
        <v>30</v>
      </c>
      <c r="C652">
        <v>68</v>
      </c>
      <c r="D652" t="s">
        <v>28</v>
      </c>
      <c r="E652">
        <v>-70007.092000000004</v>
      </c>
      <c r="F652">
        <v>0.78400000000000003</v>
      </c>
      <c r="G652">
        <f t="shared" si="10"/>
        <v>-70007.092000000004</v>
      </c>
    </row>
    <row r="653" spans="1:7" x14ac:dyDescent="0.25">
      <c r="A653">
        <v>37</v>
      </c>
      <c r="B653">
        <v>31</v>
      </c>
      <c r="C653">
        <v>68</v>
      </c>
      <c r="D653" t="s">
        <v>29</v>
      </c>
      <c r="E653">
        <v>-67085.991999999998</v>
      </c>
      <c r="F653">
        <v>1.4330000000000001</v>
      </c>
      <c r="G653">
        <f t="shared" si="10"/>
        <v>-67085.991999999998</v>
      </c>
    </row>
    <row r="654" spans="1:7" x14ac:dyDescent="0.25">
      <c r="A654">
        <v>36</v>
      </c>
      <c r="B654">
        <v>32</v>
      </c>
      <c r="C654">
        <v>68</v>
      </c>
      <c r="D654" t="s">
        <v>30</v>
      </c>
      <c r="E654">
        <v>-66978.789000000004</v>
      </c>
      <c r="F654">
        <v>1.8759999999999999</v>
      </c>
      <c r="G654">
        <f t="shared" si="10"/>
        <v>-66978.789000000004</v>
      </c>
    </row>
    <row r="655" spans="1:7" x14ac:dyDescent="0.25">
      <c r="A655">
        <v>35</v>
      </c>
      <c r="B655">
        <v>33</v>
      </c>
      <c r="C655">
        <v>68</v>
      </c>
      <c r="D655" t="s">
        <v>31</v>
      </c>
      <c r="E655">
        <v>-58894.519</v>
      </c>
      <c r="F655">
        <v>1.8460000000000001</v>
      </c>
      <c r="G655">
        <f t="shared" si="10"/>
        <v>-58894.519</v>
      </c>
    </row>
    <row r="656" spans="1:7" x14ac:dyDescent="0.25">
      <c r="A656">
        <v>34</v>
      </c>
      <c r="B656">
        <v>34</v>
      </c>
      <c r="C656">
        <v>68</v>
      </c>
      <c r="D656" t="s">
        <v>32</v>
      </c>
      <c r="E656">
        <v>-54189.440999999999</v>
      </c>
      <c r="F656">
        <v>0.496</v>
      </c>
      <c r="G656">
        <f t="shared" si="10"/>
        <v>-54189.440999999999</v>
      </c>
    </row>
    <row r="657" spans="1:7" x14ac:dyDescent="0.25">
      <c r="A657">
        <v>33</v>
      </c>
      <c r="B657">
        <v>35</v>
      </c>
      <c r="C657">
        <v>68</v>
      </c>
      <c r="D657" t="s">
        <v>33</v>
      </c>
      <c r="E657" t="s">
        <v>716</v>
      </c>
      <c r="F657" t="s">
        <v>459</v>
      </c>
      <c r="G657" t="e">
        <f t="shared" si="10"/>
        <v>#VALUE!</v>
      </c>
    </row>
    <row r="658" spans="1:7" x14ac:dyDescent="0.25">
      <c r="A658">
        <v>45</v>
      </c>
      <c r="B658">
        <v>24</v>
      </c>
      <c r="C658">
        <v>69</v>
      </c>
      <c r="D658" t="s">
        <v>22</v>
      </c>
      <c r="E658" t="s">
        <v>717</v>
      </c>
      <c r="F658" t="s">
        <v>582</v>
      </c>
      <c r="G658" t="e">
        <f t="shared" si="10"/>
        <v>#VALUE!</v>
      </c>
    </row>
    <row r="659" spans="1:7" x14ac:dyDescent="0.25">
      <c r="A659">
        <v>44</v>
      </c>
      <c r="B659">
        <v>25</v>
      </c>
      <c r="C659">
        <v>69</v>
      </c>
      <c r="D659" t="s">
        <v>23</v>
      </c>
      <c r="E659" t="s">
        <v>718</v>
      </c>
      <c r="F659" t="s">
        <v>609</v>
      </c>
      <c r="G659" t="e">
        <f t="shared" si="10"/>
        <v>#VALUE!</v>
      </c>
    </row>
    <row r="660" spans="1:7" x14ac:dyDescent="0.25">
      <c r="A660">
        <v>43</v>
      </c>
      <c r="B660">
        <v>26</v>
      </c>
      <c r="C660">
        <v>69</v>
      </c>
      <c r="D660" t="s">
        <v>24</v>
      </c>
      <c r="E660" t="s">
        <v>719</v>
      </c>
      <c r="F660" t="s">
        <v>609</v>
      </c>
      <c r="G660" t="e">
        <f t="shared" si="10"/>
        <v>#VALUE!</v>
      </c>
    </row>
    <row r="661" spans="1:7" x14ac:dyDescent="0.25">
      <c r="A661">
        <v>42</v>
      </c>
      <c r="B661">
        <v>27</v>
      </c>
      <c r="C661">
        <v>69</v>
      </c>
      <c r="D661" t="s">
        <v>25</v>
      </c>
      <c r="E661">
        <v>-50279.156999999999</v>
      </c>
      <c r="F661">
        <v>140.506</v>
      </c>
      <c r="G661">
        <f t="shared" si="10"/>
        <v>-50279.156999999999</v>
      </c>
    </row>
    <row r="662" spans="1:7" x14ac:dyDescent="0.25">
      <c r="A662">
        <v>41</v>
      </c>
      <c r="B662">
        <v>28</v>
      </c>
      <c r="C662">
        <v>69</v>
      </c>
      <c r="D662" t="s">
        <v>26</v>
      </c>
      <c r="E662">
        <v>-59978.648000000001</v>
      </c>
      <c r="F662">
        <v>3.726</v>
      </c>
      <c r="G662">
        <f t="shared" si="10"/>
        <v>-59978.648000000001</v>
      </c>
    </row>
    <row r="663" spans="1:7" x14ac:dyDescent="0.25">
      <c r="A663">
        <v>40</v>
      </c>
      <c r="B663">
        <v>29</v>
      </c>
      <c r="C663">
        <v>69</v>
      </c>
      <c r="D663" t="s">
        <v>27</v>
      </c>
      <c r="E663">
        <v>-65736.213000000003</v>
      </c>
      <c r="F663">
        <v>1.397</v>
      </c>
      <c r="G663">
        <f t="shared" si="10"/>
        <v>-65736.213000000003</v>
      </c>
    </row>
    <row r="664" spans="1:7" x14ac:dyDescent="0.25">
      <c r="A664">
        <v>39</v>
      </c>
      <c r="B664">
        <v>30</v>
      </c>
      <c r="C664">
        <v>69</v>
      </c>
      <c r="D664" t="s">
        <v>28</v>
      </c>
      <c r="E664">
        <v>-68417.845000000001</v>
      </c>
      <c r="F664">
        <v>0.8</v>
      </c>
      <c r="G664">
        <f t="shared" si="10"/>
        <v>-68417.845000000001</v>
      </c>
    </row>
    <row r="665" spans="1:7" x14ac:dyDescent="0.25">
      <c r="A665">
        <v>38</v>
      </c>
      <c r="B665">
        <v>31</v>
      </c>
      <c r="C665">
        <v>69</v>
      </c>
      <c r="D665" t="s">
        <v>29</v>
      </c>
      <c r="E665">
        <v>-69327.808999999994</v>
      </c>
      <c r="F665">
        <v>1.1970000000000001</v>
      </c>
      <c r="G665">
        <f t="shared" si="10"/>
        <v>-69327.808999999994</v>
      </c>
    </row>
    <row r="666" spans="1:7" x14ac:dyDescent="0.25">
      <c r="A666">
        <v>37</v>
      </c>
      <c r="B666">
        <v>32</v>
      </c>
      <c r="C666">
        <v>69</v>
      </c>
      <c r="D666" t="s">
        <v>30</v>
      </c>
      <c r="E666">
        <v>-67100.663</v>
      </c>
      <c r="F666">
        <v>1.3180000000000001</v>
      </c>
      <c r="G666">
        <f t="shared" si="10"/>
        <v>-67100.663</v>
      </c>
    </row>
    <row r="667" spans="1:7" x14ac:dyDescent="0.25">
      <c r="A667">
        <v>36</v>
      </c>
      <c r="B667">
        <v>33</v>
      </c>
      <c r="C667">
        <v>69</v>
      </c>
      <c r="D667" t="s">
        <v>31</v>
      </c>
      <c r="E667">
        <v>-63112.171000000002</v>
      </c>
      <c r="F667">
        <v>31.998999999999999</v>
      </c>
      <c r="G667">
        <f t="shared" si="10"/>
        <v>-63112.171000000002</v>
      </c>
    </row>
    <row r="668" spans="1:7" x14ac:dyDescent="0.25">
      <c r="A668">
        <v>35</v>
      </c>
      <c r="B668">
        <v>34</v>
      </c>
      <c r="C668">
        <v>69</v>
      </c>
      <c r="D668" t="s">
        <v>32</v>
      </c>
      <c r="E668">
        <v>-56434.705999999998</v>
      </c>
      <c r="F668">
        <v>1.49</v>
      </c>
      <c r="G668">
        <f t="shared" si="10"/>
        <v>-56434.705999999998</v>
      </c>
    </row>
    <row r="669" spans="1:7" x14ac:dyDescent="0.25">
      <c r="A669">
        <v>34</v>
      </c>
      <c r="B669">
        <v>35</v>
      </c>
      <c r="C669">
        <v>69</v>
      </c>
      <c r="D669" t="s">
        <v>33</v>
      </c>
      <c r="E669">
        <v>-46259.47</v>
      </c>
      <c r="F669">
        <v>42.003</v>
      </c>
      <c r="G669">
        <f t="shared" si="10"/>
        <v>-46259.47</v>
      </c>
    </row>
    <row r="670" spans="1:7" x14ac:dyDescent="0.25">
      <c r="A670">
        <v>33</v>
      </c>
      <c r="B670">
        <v>36</v>
      </c>
      <c r="C670">
        <v>69</v>
      </c>
      <c r="D670" t="s">
        <v>34</v>
      </c>
      <c r="E670" t="s">
        <v>455</v>
      </c>
      <c r="F670" t="s">
        <v>197</v>
      </c>
      <c r="G670" t="e">
        <f t="shared" si="10"/>
        <v>#VALUE!</v>
      </c>
    </row>
    <row r="671" spans="1:7" x14ac:dyDescent="0.25">
      <c r="A671">
        <v>46</v>
      </c>
      <c r="B671">
        <v>24</v>
      </c>
      <c r="C671">
        <v>70</v>
      </c>
      <c r="D671" t="s">
        <v>22</v>
      </c>
      <c r="E671" t="s">
        <v>720</v>
      </c>
      <c r="F671" t="s">
        <v>617</v>
      </c>
      <c r="G671" t="e">
        <f t="shared" si="10"/>
        <v>#VALUE!</v>
      </c>
    </row>
    <row r="672" spans="1:7" x14ac:dyDescent="0.25">
      <c r="A672">
        <v>45</v>
      </c>
      <c r="B672">
        <v>25</v>
      </c>
      <c r="C672">
        <v>70</v>
      </c>
      <c r="D672" t="s">
        <v>23</v>
      </c>
      <c r="E672" t="s">
        <v>721</v>
      </c>
      <c r="F672" t="s">
        <v>582</v>
      </c>
      <c r="G672" t="e">
        <f t="shared" si="10"/>
        <v>#VALUE!</v>
      </c>
    </row>
    <row r="673" spans="1:7" x14ac:dyDescent="0.25">
      <c r="A673">
        <v>44</v>
      </c>
      <c r="B673">
        <v>26</v>
      </c>
      <c r="C673">
        <v>70</v>
      </c>
      <c r="D673" t="s">
        <v>24</v>
      </c>
      <c r="E673" t="s">
        <v>722</v>
      </c>
      <c r="F673" t="s">
        <v>609</v>
      </c>
      <c r="G673" t="e">
        <f t="shared" si="10"/>
        <v>#VALUE!</v>
      </c>
    </row>
    <row r="674" spans="1:7" x14ac:dyDescent="0.25">
      <c r="A674">
        <v>43</v>
      </c>
      <c r="B674">
        <v>27</v>
      </c>
      <c r="C674">
        <v>70</v>
      </c>
      <c r="D674" t="s">
        <v>25</v>
      </c>
      <c r="E674" t="s">
        <v>723</v>
      </c>
      <c r="F674" t="s">
        <v>225</v>
      </c>
      <c r="G674" t="e">
        <f t="shared" si="10"/>
        <v>#VALUE!</v>
      </c>
    </row>
    <row r="675" spans="1:7" x14ac:dyDescent="0.25">
      <c r="A675">
        <v>42</v>
      </c>
      <c r="B675">
        <v>28</v>
      </c>
      <c r="C675">
        <v>70</v>
      </c>
      <c r="D675" t="s">
        <v>26</v>
      </c>
      <c r="E675">
        <v>-59213.86</v>
      </c>
      <c r="F675">
        <v>2.1440000000000001</v>
      </c>
      <c r="G675">
        <f t="shared" si="10"/>
        <v>-59213.86</v>
      </c>
    </row>
    <row r="676" spans="1:7" x14ac:dyDescent="0.25">
      <c r="A676">
        <v>41</v>
      </c>
      <c r="B676">
        <v>29</v>
      </c>
      <c r="C676">
        <v>70</v>
      </c>
      <c r="D676" t="s">
        <v>27</v>
      </c>
      <c r="E676">
        <v>-62976.373</v>
      </c>
      <c r="F676">
        <v>1.0820000000000001</v>
      </c>
      <c r="G676">
        <f t="shared" si="10"/>
        <v>-62976.373</v>
      </c>
    </row>
    <row r="677" spans="1:7" x14ac:dyDescent="0.25">
      <c r="A677">
        <v>40</v>
      </c>
      <c r="B677">
        <v>30</v>
      </c>
      <c r="C677">
        <v>70</v>
      </c>
      <c r="D677" t="s">
        <v>28</v>
      </c>
      <c r="E677">
        <v>-69564.735000000001</v>
      </c>
      <c r="F677">
        <v>1.9179999999999999</v>
      </c>
      <c r="G677">
        <f t="shared" si="10"/>
        <v>-69564.735000000001</v>
      </c>
    </row>
    <row r="678" spans="1:7" x14ac:dyDescent="0.25">
      <c r="A678">
        <v>39</v>
      </c>
      <c r="B678">
        <v>31</v>
      </c>
      <c r="C678">
        <v>70</v>
      </c>
      <c r="D678" t="s">
        <v>29</v>
      </c>
      <c r="E678">
        <v>-68910.14</v>
      </c>
      <c r="F678">
        <v>1.2010000000000001</v>
      </c>
      <c r="G678">
        <f t="shared" si="10"/>
        <v>-68910.14</v>
      </c>
    </row>
    <row r="679" spans="1:7" x14ac:dyDescent="0.25">
      <c r="A679">
        <v>38</v>
      </c>
      <c r="B679">
        <v>32</v>
      </c>
      <c r="C679">
        <v>70</v>
      </c>
      <c r="D679" t="s">
        <v>30</v>
      </c>
      <c r="E679">
        <v>-70561.876000000004</v>
      </c>
      <c r="F679">
        <v>0.83799999999999997</v>
      </c>
      <c r="G679">
        <f t="shared" si="10"/>
        <v>-70561.876000000004</v>
      </c>
    </row>
    <row r="680" spans="1:7" x14ac:dyDescent="0.25">
      <c r="A680">
        <v>37</v>
      </c>
      <c r="B680">
        <v>33</v>
      </c>
      <c r="C680">
        <v>70</v>
      </c>
      <c r="D680" t="s">
        <v>31</v>
      </c>
      <c r="E680">
        <v>-64341.875999999997</v>
      </c>
      <c r="F680">
        <v>50.006999999999998</v>
      </c>
      <c r="G680">
        <f t="shared" si="10"/>
        <v>-64341.875999999997</v>
      </c>
    </row>
    <row r="681" spans="1:7" x14ac:dyDescent="0.25">
      <c r="A681">
        <v>36</v>
      </c>
      <c r="B681">
        <v>34</v>
      </c>
      <c r="C681">
        <v>70</v>
      </c>
      <c r="D681" t="s">
        <v>32</v>
      </c>
      <c r="E681">
        <v>-61929.891000000003</v>
      </c>
      <c r="F681">
        <v>1.5840000000000001</v>
      </c>
      <c r="G681">
        <f t="shared" si="10"/>
        <v>-61929.891000000003</v>
      </c>
    </row>
    <row r="682" spans="1:7" x14ac:dyDescent="0.25">
      <c r="A682">
        <v>35</v>
      </c>
      <c r="B682">
        <v>35</v>
      </c>
      <c r="C682">
        <v>70</v>
      </c>
      <c r="D682" t="s">
        <v>33</v>
      </c>
      <c r="E682">
        <v>-51425.618999999999</v>
      </c>
      <c r="F682">
        <v>14.904</v>
      </c>
      <c r="G682">
        <f t="shared" si="10"/>
        <v>-51425.618999999999</v>
      </c>
    </row>
    <row r="683" spans="1:7" x14ac:dyDescent="0.25">
      <c r="A683">
        <v>34</v>
      </c>
      <c r="B683">
        <v>36</v>
      </c>
      <c r="C683">
        <v>70</v>
      </c>
      <c r="D683" t="s">
        <v>34</v>
      </c>
      <c r="E683" t="s">
        <v>724</v>
      </c>
      <c r="F683" t="s">
        <v>202</v>
      </c>
      <c r="G683" t="e">
        <f t="shared" si="10"/>
        <v>#VALUE!</v>
      </c>
    </row>
    <row r="684" spans="1:7" x14ac:dyDescent="0.25">
      <c r="A684">
        <v>46</v>
      </c>
      <c r="B684">
        <v>25</v>
      </c>
      <c r="C684">
        <v>71</v>
      </c>
      <c r="D684" t="s">
        <v>23</v>
      </c>
      <c r="E684" t="s">
        <v>725</v>
      </c>
      <c r="F684" t="s">
        <v>582</v>
      </c>
      <c r="G684" t="e">
        <f t="shared" si="10"/>
        <v>#VALUE!</v>
      </c>
    </row>
    <row r="685" spans="1:7" x14ac:dyDescent="0.25">
      <c r="A685">
        <v>45</v>
      </c>
      <c r="B685">
        <v>26</v>
      </c>
      <c r="C685">
        <v>71</v>
      </c>
      <c r="D685" t="s">
        <v>24</v>
      </c>
      <c r="E685" t="s">
        <v>726</v>
      </c>
      <c r="F685" t="s">
        <v>609</v>
      </c>
      <c r="G685" t="e">
        <f t="shared" si="10"/>
        <v>#VALUE!</v>
      </c>
    </row>
    <row r="686" spans="1:7" x14ac:dyDescent="0.25">
      <c r="A686">
        <v>44</v>
      </c>
      <c r="B686">
        <v>27</v>
      </c>
      <c r="C686">
        <v>71</v>
      </c>
      <c r="D686" t="s">
        <v>25</v>
      </c>
      <c r="E686">
        <v>-44369.925999999999</v>
      </c>
      <c r="F686">
        <v>465.03</v>
      </c>
      <c r="G686">
        <f t="shared" si="10"/>
        <v>-44369.925999999999</v>
      </c>
    </row>
    <row r="687" spans="1:7" x14ac:dyDescent="0.25">
      <c r="A687">
        <v>43</v>
      </c>
      <c r="B687">
        <v>28</v>
      </c>
      <c r="C687">
        <v>71</v>
      </c>
      <c r="D687" t="s">
        <v>26</v>
      </c>
      <c r="E687">
        <v>-55406.228000000003</v>
      </c>
      <c r="F687">
        <v>2.2370000000000001</v>
      </c>
      <c r="G687">
        <f t="shared" si="10"/>
        <v>-55406.228000000003</v>
      </c>
    </row>
    <row r="688" spans="1:7" x14ac:dyDescent="0.25">
      <c r="A688">
        <v>42</v>
      </c>
      <c r="B688">
        <v>29</v>
      </c>
      <c r="C688">
        <v>71</v>
      </c>
      <c r="D688" t="s">
        <v>27</v>
      </c>
      <c r="E688">
        <v>-62711.127</v>
      </c>
      <c r="F688">
        <v>1.49</v>
      </c>
      <c r="G688">
        <f t="shared" si="10"/>
        <v>-62711.127</v>
      </c>
    </row>
    <row r="689" spans="1:7" x14ac:dyDescent="0.25">
      <c r="A689">
        <v>41</v>
      </c>
      <c r="B689">
        <v>30</v>
      </c>
      <c r="C689">
        <v>71</v>
      </c>
      <c r="D689" t="s">
        <v>28</v>
      </c>
      <c r="E689">
        <v>-67328.777000000002</v>
      </c>
      <c r="F689">
        <v>2.6539999999999999</v>
      </c>
      <c r="G689">
        <f t="shared" si="10"/>
        <v>-67328.777000000002</v>
      </c>
    </row>
    <row r="690" spans="1:7" x14ac:dyDescent="0.25">
      <c r="A690">
        <v>40</v>
      </c>
      <c r="B690">
        <v>31</v>
      </c>
      <c r="C690">
        <v>71</v>
      </c>
      <c r="D690" t="s">
        <v>29</v>
      </c>
      <c r="E690">
        <v>-70139.134999999995</v>
      </c>
      <c r="F690">
        <v>0.81200000000000006</v>
      </c>
      <c r="G690">
        <f t="shared" si="10"/>
        <v>-70139.134999999995</v>
      </c>
    </row>
    <row r="691" spans="1:7" x14ac:dyDescent="0.25">
      <c r="A691">
        <v>39</v>
      </c>
      <c r="B691">
        <v>32</v>
      </c>
      <c r="C691">
        <v>71</v>
      </c>
      <c r="D691" t="s">
        <v>30</v>
      </c>
      <c r="E691">
        <v>-69906.497000000003</v>
      </c>
      <c r="F691">
        <v>0.83399999999999996</v>
      </c>
      <c r="G691">
        <f t="shared" si="10"/>
        <v>-69906.497000000003</v>
      </c>
    </row>
    <row r="692" spans="1:7" x14ac:dyDescent="0.25">
      <c r="A692">
        <v>38</v>
      </c>
      <c r="B692">
        <v>33</v>
      </c>
      <c r="C692">
        <v>71</v>
      </c>
      <c r="D692" t="s">
        <v>31</v>
      </c>
      <c r="E692">
        <v>-67893.096999999994</v>
      </c>
      <c r="F692">
        <v>4.1669999999999998</v>
      </c>
      <c r="G692">
        <f t="shared" si="10"/>
        <v>-67893.096999999994</v>
      </c>
    </row>
    <row r="693" spans="1:7" x14ac:dyDescent="0.25">
      <c r="A693">
        <v>37</v>
      </c>
      <c r="B693">
        <v>34</v>
      </c>
      <c r="C693">
        <v>71</v>
      </c>
      <c r="D693" t="s">
        <v>32</v>
      </c>
      <c r="E693">
        <v>-63146.506999999998</v>
      </c>
      <c r="F693">
        <v>2.794</v>
      </c>
      <c r="G693">
        <f t="shared" si="10"/>
        <v>-63146.506999999998</v>
      </c>
    </row>
    <row r="694" spans="1:7" x14ac:dyDescent="0.25">
      <c r="A694">
        <v>36</v>
      </c>
      <c r="B694">
        <v>35</v>
      </c>
      <c r="C694">
        <v>71</v>
      </c>
      <c r="D694" t="s">
        <v>33</v>
      </c>
      <c r="E694">
        <v>-56502.417999999998</v>
      </c>
      <c r="F694">
        <v>5.4020000000000001</v>
      </c>
      <c r="G694">
        <f t="shared" si="10"/>
        <v>-56502.417999999998</v>
      </c>
    </row>
    <row r="695" spans="1:7" x14ac:dyDescent="0.25">
      <c r="A695">
        <v>35</v>
      </c>
      <c r="B695">
        <v>36</v>
      </c>
      <c r="C695">
        <v>71</v>
      </c>
      <c r="D695" t="s">
        <v>34</v>
      </c>
      <c r="E695">
        <v>-46327.205000000002</v>
      </c>
      <c r="F695">
        <v>128.76900000000001</v>
      </c>
      <c r="G695">
        <f t="shared" si="10"/>
        <v>-46327.205000000002</v>
      </c>
    </row>
    <row r="696" spans="1:7" x14ac:dyDescent="0.25">
      <c r="A696">
        <v>34</v>
      </c>
      <c r="B696">
        <v>37</v>
      </c>
      <c r="C696">
        <v>71</v>
      </c>
      <c r="D696" t="s">
        <v>35</v>
      </c>
      <c r="E696" t="s">
        <v>727</v>
      </c>
      <c r="F696" t="s">
        <v>609</v>
      </c>
      <c r="G696" t="e">
        <f t="shared" si="10"/>
        <v>#VALUE!</v>
      </c>
    </row>
    <row r="697" spans="1:7" x14ac:dyDescent="0.25">
      <c r="A697">
        <v>47</v>
      </c>
      <c r="B697">
        <v>25</v>
      </c>
      <c r="C697">
        <v>72</v>
      </c>
      <c r="D697" t="s">
        <v>23</v>
      </c>
      <c r="E697" t="s">
        <v>728</v>
      </c>
      <c r="F697" t="s">
        <v>617</v>
      </c>
      <c r="G697" t="e">
        <f t="shared" si="10"/>
        <v>#VALUE!</v>
      </c>
    </row>
    <row r="698" spans="1:7" x14ac:dyDescent="0.25">
      <c r="A698">
        <v>46</v>
      </c>
      <c r="B698">
        <v>26</v>
      </c>
      <c r="C698">
        <v>72</v>
      </c>
      <c r="D698" t="s">
        <v>24</v>
      </c>
      <c r="E698" t="s">
        <v>729</v>
      </c>
      <c r="F698" t="s">
        <v>582</v>
      </c>
      <c r="G698" t="e">
        <f t="shared" si="10"/>
        <v>#VALUE!</v>
      </c>
    </row>
    <row r="699" spans="1:7" x14ac:dyDescent="0.25">
      <c r="A699">
        <v>45</v>
      </c>
      <c r="B699">
        <v>27</v>
      </c>
      <c r="C699">
        <v>72</v>
      </c>
      <c r="D699" t="s">
        <v>25</v>
      </c>
      <c r="E699" t="s">
        <v>730</v>
      </c>
      <c r="F699" t="s">
        <v>609</v>
      </c>
      <c r="G699" t="e">
        <f t="shared" si="10"/>
        <v>#VALUE!</v>
      </c>
    </row>
    <row r="700" spans="1:7" x14ac:dyDescent="0.25">
      <c r="A700">
        <v>44</v>
      </c>
      <c r="B700">
        <v>28</v>
      </c>
      <c r="C700">
        <v>72</v>
      </c>
      <c r="D700" t="s">
        <v>26</v>
      </c>
      <c r="E700">
        <v>-54226.06</v>
      </c>
      <c r="F700">
        <v>2.2370000000000001</v>
      </c>
      <c r="G700">
        <f t="shared" si="10"/>
        <v>-54226.06</v>
      </c>
    </row>
    <row r="701" spans="1:7" x14ac:dyDescent="0.25">
      <c r="A701">
        <v>43</v>
      </c>
      <c r="B701">
        <v>29</v>
      </c>
      <c r="C701">
        <v>72</v>
      </c>
      <c r="D701" t="s">
        <v>27</v>
      </c>
      <c r="E701">
        <v>-59782.999000000003</v>
      </c>
      <c r="F701">
        <v>1.397</v>
      </c>
      <c r="G701">
        <f t="shared" si="10"/>
        <v>-59782.999000000003</v>
      </c>
    </row>
    <row r="702" spans="1:7" x14ac:dyDescent="0.25">
      <c r="A702">
        <v>42</v>
      </c>
      <c r="B702">
        <v>30</v>
      </c>
      <c r="C702">
        <v>72</v>
      </c>
      <c r="D702" t="s">
        <v>28</v>
      </c>
      <c r="E702">
        <v>-68145.486000000004</v>
      </c>
      <c r="F702">
        <v>2.1419999999999999</v>
      </c>
      <c r="G702">
        <f t="shared" si="10"/>
        <v>-68145.486000000004</v>
      </c>
    </row>
    <row r="703" spans="1:7" x14ac:dyDescent="0.25">
      <c r="A703">
        <v>41</v>
      </c>
      <c r="B703">
        <v>31</v>
      </c>
      <c r="C703">
        <v>72</v>
      </c>
      <c r="D703" t="s">
        <v>29</v>
      </c>
      <c r="E703">
        <v>-68588.293000000005</v>
      </c>
      <c r="F703">
        <v>0.81899999999999995</v>
      </c>
      <c r="G703">
        <f t="shared" si="10"/>
        <v>-68588.293000000005</v>
      </c>
    </row>
    <row r="704" spans="1:7" x14ac:dyDescent="0.25">
      <c r="A704">
        <v>40</v>
      </c>
      <c r="B704">
        <v>32</v>
      </c>
      <c r="C704">
        <v>72</v>
      </c>
      <c r="D704" t="s">
        <v>30</v>
      </c>
      <c r="E704">
        <v>-72585.899999999994</v>
      </c>
      <c r="F704">
        <v>7.5999999999999998E-2</v>
      </c>
      <c r="G704">
        <f t="shared" si="10"/>
        <v>-72585.899999999994</v>
      </c>
    </row>
    <row r="705" spans="1:7" x14ac:dyDescent="0.25">
      <c r="A705">
        <v>39</v>
      </c>
      <c r="B705">
        <v>33</v>
      </c>
      <c r="C705">
        <v>72</v>
      </c>
      <c r="D705" t="s">
        <v>31</v>
      </c>
      <c r="E705">
        <v>-68229.797999999995</v>
      </c>
      <c r="F705">
        <v>4.0830000000000002</v>
      </c>
      <c r="G705">
        <f t="shared" si="10"/>
        <v>-68229.797999999995</v>
      </c>
    </row>
    <row r="706" spans="1:7" x14ac:dyDescent="0.25">
      <c r="A706">
        <v>38</v>
      </c>
      <c r="B706">
        <v>34</v>
      </c>
      <c r="C706">
        <v>72</v>
      </c>
      <c r="D706" t="s">
        <v>32</v>
      </c>
      <c r="E706">
        <v>-67868.179999999993</v>
      </c>
      <c r="F706">
        <v>1.956</v>
      </c>
      <c r="G706">
        <f t="shared" si="10"/>
        <v>-67868.179999999993</v>
      </c>
    </row>
    <row r="707" spans="1:7" x14ac:dyDescent="0.25">
      <c r="A707">
        <v>37</v>
      </c>
      <c r="B707">
        <v>35</v>
      </c>
      <c r="C707">
        <v>72</v>
      </c>
      <c r="D707" t="s">
        <v>33</v>
      </c>
      <c r="E707">
        <v>-59061.743000000002</v>
      </c>
      <c r="F707">
        <v>1.0249999999999999</v>
      </c>
      <c r="G707">
        <f t="shared" si="10"/>
        <v>-59061.743000000002</v>
      </c>
    </row>
    <row r="708" spans="1:7" x14ac:dyDescent="0.25">
      <c r="A708">
        <v>36</v>
      </c>
      <c r="B708">
        <v>36</v>
      </c>
      <c r="C708">
        <v>72</v>
      </c>
      <c r="D708" t="s">
        <v>34</v>
      </c>
      <c r="E708">
        <v>-53940.574999999997</v>
      </c>
      <c r="F708">
        <v>8.0109999999999992</v>
      </c>
      <c r="G708">
        <f t="shared" si="10"/>
        <v>-53940.574999999997</v>
      </c>
    </row>
    <row r="709" spans="1:7" x14ac:dyDescent="0.25">
      <c r="A709">
        <v>35</v>
      </c>
      <c r="B709">
        <v>37</v>
      </c>
      <c r="C709">
        <v>72</v>
      </c>
      <c r="D709" t="s">
        <v>35</v>
      </c>
      <c r="E709" t="s">
        <v>731</v>
      </c>
      <c r="F709" t="s">
        <v>582</v>
      </c>
      <c r="G709" t="e">
        <f t="shared" si="10"/>
        <v>#VALUE!</v>
      </c>
    </row>
    <row r="710" spans="1:7" x14ac:dyDescent="0.25">
      <c r="A710">
        <v>47</v>
      </c>
      <c r="B710">
        <v>26</v>
      </c>
      <c r="C710">
        <v>73</v>
      </c>
      <c r="D710" t="s">
        <v>24</v>
      </c>
      <c r="E710" t="s">
        <v>732</v>
      </c>
      <c r="F710" t="s">
        <v>582</v>
      </c>
      <c r="G710" t="e">
        <f t="shared" si="10"/>
        <v>#VALUE!</v>
      </c>
    </row>
    <row r="711" spans="1:7" x14ac:dyDescent="0.25">
      <c r="A711">
        <v>46</v>
      </c>
      <c r="B711">
        <v>27</v>
      </c>
      <c r="C711">
        <v>73</v>
      </c>
      <c r="D711" t="s">
        <v>25</v>
      </c>
      <c r="E711" t="s">
        <v>733</v>
      </c>
      <c r="F711" t="s">
        <v>609</v>
      </c>
      <c r="G711" t="e">
        <f t="shared" si="10"/>
        <v>#VALUE!</v>
      </c>
    </row>
    <row r="712" spans="1:7" x14ac:dyDescent="0.25">
      <c r="A712">
        <v>45</v>
      </c>
      <c r="B712">
        <v>28</v>
      </c>
      <c r="C712">
        <v>73</v>
      </c>
      <c r="D712" t="s">
        <v>26</v>
      </c>
      <c r="E712">
        <v>-50108.152000000002</v>
      </c>
      <c r="F712">
        <v>2.423</v>
      </c>
      <c r="G712">
        <f t="shared" si="10"/>
        <v>-50108.152000000002</v>
      </c>
    </row>
    <row r="713" spans="1:7" x14ac:dyDescent="0.25">
      <c r="A713">
        <v>44</v>
      </c>
      <c r="B713">
        <v>29</v>
      </c>
      <c r="C713">
        <v>73</v>
      </c>
      <c r="D713" t="s">
        <v>27</v>
      </c>
      <c r="E713">
        <v>-58987.436999999998</v>
      </c>
      <c r="F713">
        <v>1.9419999999999999</v>
      </c>
      <c r="G713">
        <f t="shared" ref="G713:G776" si="11">IF(ISNUMBER(E713),E713,VALUE(SUBSTITUTE(E713,"#",".01")))</f>
        <v>-58987.436999999998</v>
      </c>
    </row>
    <row r="714" spans="1:7" x14ac:dyDescent="0.25">
      <c r="A714">
        <v>43</v>
      </c>
      <c r="B714">
        <v>30</v>
      </c>
      <c r="C714">
        <v>73</v>
      </c>
      <c r="D714" t="s">
        <v>28</v>
      </c>
      <c r="E714">
        <v>-65593.402000000002</v>
      </c>
      <c r="F714">
        <v>1.863</v>
      </c>
      <c r="G714">
        <f t="shared" si="11"/>
        <v>-65593.402000000002</v>
      </c>
    </row>
    <row r="715" spans="1:7" x14ac:dyDescent="0.25">
      <c r="A715">
        <v>42</v>
      </c>
      <c r="B715">
        <v>31</v>
      </c>
      <c r="C715">
        <v>73</v>
      </c>
      <c r="D715" t="s">
        <v>29</v>
      </c>
      <c r="E715">
        <v>-69699.335000000006</v>
      </c>
      <c r="F715">
        <v>1.677</v>
      </c>
      <c r="G715">
        <f t="shared" si="11"/>
        <v>-69699.335000000006</v>
      </c>
    </row>
    <row r="716" spans="1:7" x14ac:dyDescent="0.25">
      <c r="A716">
        <v>41</v>
      </c>
      <c r="B716">
        <v>32</v>
      </c>
      <c r="C716">
        <v>73</v>
      </c>
      <c r="D716" t="s">
        <v>30</v>
      </c>
      <c r="E716">
        <v>-71297.523000000001</v>
      </c>
      <c r="F716">
        <v>5.7000000000000002E-2</v>
      </c>
      <c r="G716">
        <f t="shared" si="11"/>
        <v>-71297.523000000001</v>
      </c>
    </row>
    <row r="717" spans="1:7" x14ac:dyDescent="0.25">
      <c r="A717">
        <v>40</v>
      </c>
      <c r="B717">
        <v>33</v>
      </c>
      <c r="C717">
        <v>73</v>
      </c>
      <c r="D717" t="s">
        <v>31</v>
      </c>
      <c r="E717">
        <v>-70952.747000000003</v>
      </c>
      <c r="F717">
        <v>3.8530000000000002</v>
      </c>
      <c r="G717">
        <f t="shared" si="11"/>
        <v>-70952.747000000003</v>
      </c>
    </row>
    <row r="718" spans="1:7" x14ac:dyDescent="0.25">
      <c r="A718">
        <v>39</v>
      </c>
      <c r="B718">
        <v>34</v>
      </c>
      <c r="C718">
        <v>73</v>
      </c>
      <c r="D718" t="s">
        <v>32</v>
      </c>
      <c r="E718">
        <v>-68227.387000000002</v>
      </c>
      <c r="F718">
        <v>7.4240000000000004</v>
      </c>
      <c r="G718">
        <f t="shared" si="11"/>
        <v>-68227.387000000002</v>
      </c>
    </row>
    <row r="719" spans="1:7" x14ac:dyDescent="0.25">
      <c r="A719">
        <v>38</v>
      </c>
      <c r="B719">
        <v>35</v>
      </c>
      <c r="C719">
        <v>73</v>
      </c>
      <c r="D719" t="s">
        <v>33</v>
      </c>
      <c r="E719">
        <v>-63647.474999999999</v>
      </c>
      <c r="F719">
        <v>7.266</v>
      </c>
      <c r="G719">
        <f t="shared" si="11"/>
        <v>-63647.474999999999</v>
      </c>
    </row>
    <row r="720" spans="1:7" x14ac:dyDescent="0.25">
      <c r="A720">
        <v>37</v>
      </c>
      <c r="B720">
        <v>36</v>
      </c>
      <c r="C720">
        <v>73</v>
      </c>
      <c r="D720" t="s">
        <v>34</v>
      </c>
      <c r="E720">
        <v>-56551.750999999997</v>
      </c>
      <c r="F720">
        <v>6.5780000000000003</v>
      </c>
      <c r="G720">
        <f t="shared" si="11"/>
        <v>-56551.750999999997</v>
      </c>
    </row>
    <row r="721" spans="1:7" x14ac:dyDescent="0.25">
      <c r="A721">
        <v>36</v>
      </c>
      <c r="B721">
        <v>37</v>
      </c>
      <c r="C721">
        <v>73</v>
      </c>
      <c r="D721" t="s">
        <v>35</v>
      </c>
      <c r="E721" t="s">
        <v>734</v>
      </c>
      <c r="F721" t="s">
        <v>202</v>
      </c>
      <c r="G721" t="e">
        <f t="shared" si="11"/>
        <v>#VALUE!</v>
      </c>
    </row>
    <row r="722" spans="1:7" x14ac:dyDescent="0.25">
      <c r="A722">
        <v>35</v>
      </c>
      <c r="B722">
        <v>38</v>
      </c>
      <c r="C722">
        <v>73</v>
      </c>
      <c r="D722" t="s">
        <v>36</v>
      </c>
      <c r="E722" t="s">
        <v>735</v>
      </c>
      <c r="F722" t="s">
        <v>197</v>
      </c>
      <c r="G722" t="e">
        <f t="shared" si="11"/>
        <v>#VALUE!</v>
      </c>
    </row>
    <row r="723" spans="1:7" x14ac:dyDescent="0.25">
      <c r="A723">
        <v>48</v>
      </c>
      <c r="B723">
        <v>26</v>
      </c>
      <c r="C723">
        <v>74</v>
      </c>
      <c r="D723" t="s">
        <v>24</v>
      </c>
      <c r="E723" t="s">
        <v>736</v>
      </c>
      <c r="F723" t="s">
        <v>617</v>
      </c>
      <c r="G723" t="e">
        <f t="shared" si="11"/>
        <v>#VALUE!</v>
      </c>
    </row>
    <row r="724" spans="1:7" x14ac:dyDescent="0.25">
      <c r="A724">
        <v>47</v>
      </c>
      <c r="B724">
        <v>27</v>
      </c>
      <c r="C724">
        <v>74</v>
      </c>
      <c r="D724" t="s">
        <v>25</v>
      </c>
      <c r="E724" t="s">
        <v>737</v>
      </c>
      <c r="F724" t="s">
        <v>582</v>
      </c>
      <c r="G724" t="e">
        <f t="shared" si="11"/>
        <v>#VALUE!</v>
      </c>
    </row>
    <row r="725" spans="1:7" x14ac:dyDescent="0.25">
      <c r="A725">
        <v>46</v>
      </c>
      <c r="B725">
        <v>28</v>
      </c>
      <c r="C725">
        <v>74</v>
      </c>
      <c r="D725" t="s">
        <v>26</v>
      </c>
      <c r="E725" t="s">
        <v>738</v>
      </c>
      <c r="F725" t="s">
        <v>203</v>
      </c>
      <c r="G725" t="e">
        <f t="shared" si="11"/>
        <v>#VALUE!</v>
      </c>
    </row>
    <row r="726" spans="1:7" x14ac:dyDescent="0.25">
      <c r="A726">
        <v>45</v>
      </c>
      <c r="B726">
        <v>29</v>
      </c>
      <c r="C726">
        <v>74</v>
      </c>
      <c r="D726" t="s">
        <v>27</v>
      </c>
      <c r="E726">
        <v>-56006.205000000002</v>
      </c>
      <c r="F726">
        <v>6.1479999999999997</v>
      </c>
      <c r="G726">
        <f t="shared" si="11"/>
        <v>-56006.205000000002</v>
      </c>
    </row>
    <row r="727" spans="1:7" x14ac:dyDescent="0.25">
      <c r="A727">
        <v>44</v>
      </c>
      <c r="B727">
        <v>30</v>
      </c>
      <c r="C727">
        <v>74</v>
      </c>
      <c r="D727" t="s">
        <v>28</v>
      </c>
      <c r="E727">
        <v>-65756.712</v>
      </c>
      <c r="F727">
        <v>2.5150000000000001</v>
      </c>
      <c r="G727">
        <f t="shared" si="11"/>
        <v>-65756.712</v>
      </c>
    </row>
    <row r="728" spans="1:7" x14ac:dyDescent="0.25">
      <c r="A728">
        <v>43</v>
      </c>
      <c r="B728">
        <v>31</v>
      </c>
      <c r="C728">
        <v>74</v>
      </c>
      <c r="D728" t="s">
        <v>29</v>
      </c>
      <c r="E728">
        <v>-68049.616999999998</v>
      </c>
      <c r="F728">
        <v>2.9940000000000002</v>
      </c>
      <c r="G728">
        <f t="shared" si="11"/>
        <v>-68049.616999999998</v>
      </c>
    </row>
    <row r="729" spans="1:7" x14ac:dyDescent="0.25">
      <c r="A729">
        <v>42</v>
      </c>
      <c r="B729">
        <v>32</v>
      </c>
      <c r="C729">
        <v>74</v>
      </c>
      <c r="D729" t="s">
        <v>30</v>
      </c>
      <c r="E729">
        <v>-73422.441999999995</v>
      </c>
      <c r="F729">
        <v>1.2999999999999999E-2</v>
      </c>
      <c r="G729">
        <f t="shared" si="11"/>
        <v>-73422.441999999995</v>
      </c>
    </row>
    <row r="730" spans="1:7" x14ac:dyDescent="0.25">
      <c r="A730">
        <v>41</v>
      </c>
      <c r="B730">
        <v>33</v>
      </c>
      <c r="C730">
        <v>74</v>
      </c>
      <c r="D730" t="s">
        <v>31</v>
      </c>
      <c r="E730">
        <v>-70860.054000000004</v>
      </c>
      <c r="F730">
        <v>1.6930000000000001</v>
      </c>
      <c r="G730">
        <f t="shared" si="11"/>
        <v>-70860.054000000004</v>
      </c>
    </row>
    <row r="731" spans="1:7" x14ac:dyDescent="0.25">
      <c r="A731">
        <v>40</v>
      </c>
      <c r="B731">
        <v>34</v>
      </c>
      <c r="C731">
        <v>74</v>
      </c>
      <c r="D731" t="s">
        <v>32</v>
      </c>
      <c r="E731">
        <v>-72213.201000000001</v>
      </c>
      <c r="F731">
        <v>1.4999999999999999E-2</v>
      </c>
      <c r="G731">
        <f t="shared" si="11"/>
        <v>-72213.201000000001</v>
      </c>
    </row>
    <row r="732" spans="1:7" x14ac:dyDescent="0.25">
      <c r="A732">
        <v>39</v>
      </c>
      <c r="B732">
        <v>35</v>
      </c>
      <c r="C732">
        <v>74</v>
      </c>
      <c r="D732" t="s">
        <v>33</v>
      </c>
      <c r="E732">
        <v>-65288.152999999998</v>
      </c>
      <c r="F732">
        <v>5.835</v>
      </c>
      <c r="G732">
        <f t="shared" si="11"/>
        <v>-65288.152999999998</v>
      </c>
    </row>
    <row r="733" spans="1:7" x14ac:dyDescent="0.25">
      <c r="A733">
        <v>38</v>
      </c>
      <c r="B733">
        <v>36</v>
      </c>
      <c r="C733">
        <v>74</v>
      </c>
      <c r="D733" t="s">
        <v>34</v>
      </c>
      <c r="E733">
        <v>-62331.836000000003</v>
      </c>
      <c r="F733">
        <v>2.0129999999999999</v>
      </c>
      <c r="G733">
        <f t="shared" si="11"/>
        <v>-62331.836000000003</v>
      </c>
    </row>
    <row r="734" spans="1:7" x14ac:dyDescent="0.25">
      <c r="A734">
        <v>37</v>
      </c>
      <c r="B734">
        <v>37</v>
      </c>
      <c r="C734">
        <v>74</v>
      </c>
      <c r="D734" t="s">
        <v>35</v>
      </c>
      <c r="E734">
        <v>-51916.008999999998</v>
      </c>
      <c r="F734">
        <v>3.0270000000000001</v>
      </c>
      <c r="G734">
        <f t="shared" si="11"/>
        <v>-51916.008999999998</v>
      </c>
    </row>
    <row r="735" spans="1:7" x14ac:dyDescent="0.25">
      <c r="A735">
        <v>36</v>
      </c>
      <c r="B735">
        <v>38</v>
      </c>
      <c r="C735">
        <v>74</v>
      </c>
      <c r="D735" t="s">
        <v>36</v>
      </c>
      <c r="E735" t="s">
        <v>739</v>
      </c>
      <c r="F735" t="s">
        <v>454</v>
      </c>
      <c r="G735" t="e">
        <f t="shared" si="11"/>
        <v>#VALUE!</v>
      </c>
    </row>
    <row r="736" spans="1:7" x14ac:dyDescent="0.25">
      <c r="A736">
        <v>49</v>
      </c>
      <c r="B736">
        <v>26</v>
      </c>
      <c r="C736">
        <v>75</v>
      </c>
      <c r="D736" t="s">
        <v>24</v>
      </c>
      <c r="E736" t="s">
        <v>740</v>
      </c>
      <c r="F736" t="s">
        <v>617</v>
      </c>
      <c r="G736" t="e">
        <f t="shared" si="11"/>
        <v>#VALUE!</v>
      </c>
    </row>
    <row r="737" spans="1:7" x14ac:dyDescent="0.25">
      <c r="A737">
        <v>48</v>
      </c>
      <c r="B737">
        <v>27</v>
      </c>
      <c r="C737">
        <v>75</v>
      </c>
      <c r="D737" t="s">
        <v>25</v>
      </c>
      <c r="E737" t="s">
        <v>497</v>
      </c>
      <c r="F737" t="s">
        <v>582</v>
      </c>
      <c r="G737" t="e">
        <f t="shared" si="11"/>
        <v>#VALUE!</v>
      </c>
    </row>
    <row r="738" spans="1:7" x14ac:dyDescent="0.25">
      <c r="A738">
        <v>47</v>
      </c>
      <c r="B738">
        <v>28</v>
      </c>
      <c r="C738">
        <v>75</v>
      </c>
      <c r="D738" t="s">
        <v>26</v>
      </c>
      <c r="E738" t="s">
        <v>741</v>
      </c>
      <c r="F738" t="s">
        <v>225</v>
      </c>
      <c r="G738" t="e">
        <f t="shared" si="11"/>
        <v>#VALUE!</v>
      </c>
    </row>
    <row r="739" spans="1:7" x14ac:dyDescent="0.25">
      <c r="A739">
        <v>46</v>
      </c>
      <c r="B739">
        <v>29</v>
      </c>
      <c r="C739">
        <v>75</v>
      </c>
      <c r="D739" t="s">
        <v>27</v>
      </c>
      <c r="E739">
        <v>-54471.341</v>
      </c>
      <c r="F739">
        <v>2.33</v>
      </c>
      <c r="G739">
        <f t="shared" si="11"/>
        <v>-54471.341</v>
      </c>
    </row>
    <row r="740" spans="1:7" x14ac:dyDescent="0.25">
      <c r="A740">
        <v>45</v>
      </c>
      <c r="B740">
        <v>30</v>
      </c>
      <c r="C740">
        <v>75</v>
      </c>
      <c r="D740" t="s">
        <v>28</v>
      </c>
      <c r="E740">
        <v>-62558.908000000003</v>
      </c>
      <c r="F740">
        <v>1.956</v>
      </c>
      <c r="G740">
        <f t="shared" si="11"/>
        <v>-62558.908000000003</v>
      </c>
    </row>
    <row r="741" spans="1:7" x14ac:dyDescent="0.25">
      <c r="A741">
        <v>44</v>
      </c>
      <c r="B741">
        <v>31</v>
      </c>
      <c r="C741">
        <v>75</v>
      </c>
      <c r="D741" t="s">
        <v>29</v>
      </c>
      <c r="E741">
        <v>-68464.58</v>
      </c>
      <c r="F741">
        <v>2.4220000000000002</v>
      </c>
      <c r="G741">
        <f t="shared" si="11"/>
        <v>-68464.58</v>
      </c>
    </row>
    <row r="742" spans="1:7" x14ac:dyDescent="0.25">
      <c r="A742">
        <v>43</v>
      </c>
      <c r="B742">
        <v>32</v>
      </c>
      <c r="C742">
        <v>75</v>
      </c>
      <c r="D742" t="s">
        <v>30</v>
      </c>
      <c r="E742">
        <v>-71856.964999999997</v>
      </c>
      <c r="F742">
        <v>5.1999999999999998E-2</v>
      </c>
      <c r="G742">
        <f t="shared" si="11"/>
        <v>-71856.964999999997</v>
      </c>
    </row>
    <row r="743" spans="1:7" x14ac:dyDescent="0.25">
      <c r="A743">
        <v>42</v>
      </c>
      <c r="B743">
        <v>33</v>
      </c>
      <c r="C743">
        <v>75</v>
      </c>
      <c r="D743" t="s">
        <v>31</v>
      </c>
      <c r="E743">
        <v>-73034.195000000007</v>
      </c>
      <c r="F743">
        <v>0.88400000000000001</v>
      </c>
      <c r="G743">
        <f t="shared" si="11"/>
        <v>-73034.195000000007</v>
      </c>
    </row>
    <row r="744" spans="1:7" x14ac:dyDescent="0.25">
      <c r="A744">
        <v>41</v>
      </c>
      <c r="B744">
        <v>34</v>
      </c>
      <c r="C744">
        <v>75</v>
      </c>
      <c r="D744" t="s">
        <v>32</v>
      </c>
      <c r="E744">
        <v>-72169.481</v>
      </c>
      <c r="F744">
        <v>7.2999999999999995E-2</v>
      </c>
      <c r="G744">
        <f t="shared" si="11"/>
        <v>-72169.481</v>
      </c>
    </row>
    <row r="745" spans="1:7" x14ac:dyDescent="0.25">
      <c r="A745">
        <v>40</v>
      </c>
      <c r="B745">
        <v>35</v>
      </c>
      <c r="C745">
        <v>75</v>
      </c>
      <c r="D745" t="s">
        <v>33</v>
      </c>
      <c r="E745">
        <v>-69107.009000000005</v>
      </c>
      <c r="F745">
        <v>4.2850000000000001</v>
      </c>
      <c r="G745">
        <f t="shared" si="11"/>
        <v>-69107.009000000005</v>
      </c>
    </row>
    <row r="746" spans="1:7" x14ac:dyDescent="0.25">
      <c r="A746">
        <v>39</v>
      </c>
      <c r="B746">
        <v>36</v>
      </c>
      <c r="C746">
        <v>75</v>
      </c>
      <c r="D746" t="s">
        <v>34</v>
      </c>
      <c r="E746">
        <v>-64323.624000000003</v>
      </c>
      <c r="F746">
        <v>8.1039999999999992</v>
      </c>
      <c r="G746">
        <f t="shared" si="11"/>
        <v>-64323.624000000003</v>
      </c>
    </row>
    <row r="747" spans="1:7" x14ac:dyDescent="0.25">
      <c r="A747">
        <v>38</v>
      </c>
      <c r="B747">
        <v>37</v>
      </c>
      <c r="C747">
        <v>75</v>
      </c>
      <c r="D747" t="s">
        <v>35</v>
      </c>
      <c r="E747">
        <v>-57218.694000000003</v>
      </c>
      <c r="F747">
        <v>1.18</v>
      </c>
      <c r="G747">
        <f t="shared" si="11"/>
        <v>-57218.694000000003</v>
      </c>
    </row>
    <row r="748" spans="1:7" x14ac:dyDescent="0.25">
      <c r="A748">
        <v>37</v>
      </c>
      <c r="B748">
        <v>38</v>
      </c>
      <c r="C748">
        <v>75</v>
      </c>
      <c r="D748" t="s">
        <v>36</v>
      </c>
      <c r="E748">
        <v>-46618.694000000003</v>
      </c>
      <c r="F748">
        <v>220.00299999999999</v>
      </c>
      <c r="G748">
        <f t="shared" si="11"/>
        <v>-46618.694000000003</v>
      </c>
    </row>
    <row r="749" spans="1:7" x14ac:dyDescent="0.25">
      <c r="A749">
        <v>36</v>
      </c>
      <c r="B749">
        <v>39</v>
      </c>
      <c r="C749">
        <v>75</v>
      </c>
      <c r="D749" t="s">
        <v>37</v>
      </c>
      <c r="E749" t="s">
        <v>742</v>
      </c>
      <c r="F749" t="s">
        <v>225</v>
      </c>
      <c r="G749" t="e">
        <f t="shared" si="11"/>
        <v>#VALUE!</v>
      </c>
    </row>
    <row r="750" spans="1:7" x14ac:dyDescent="0.25">
      <c r="A750">
        <v>49</v>
      </c>
      <c r="B750">
        <v>27</v>
      </c>
      <c r="C750">
        <v>76</v>
      </c>
      <c r="D750" t="s">
        <v>25</v>
      </c>
      <c r="E750" t="s">
        <v>743</v>
      </c>
      <c r="F750" t="s">
        <v>617</v>
      </c>
      <c r="G750" t="e">
        <f t="shared" si="11"/>
        <v>#VALUE!</v>
      </c>
    </row>
    <row r="751" spans="1:7" x14ac:dyDescent="0.25">
      <c r="A751">
        <v>48</v>
      </c>
      <c r="B751">
        <v>28</v>
      </c>
      <c r="C751">
        <v>76</v>
      </c>
      <c r="D751" t="s">
        <v>26</v>
      </c>
      <c r="E751" t="s">
        <v>744</v>
      </c>
      <c r="F751" t="s">
        <v>609</v>
      </c>
      <c r="G751" t="e">
        <f t="shared" si="11"/>
        <v>#VALUE!</v>
      </c>
    </row>
    <row r="752" spans="1:7" x14ac:dyDescent="0.25">
      <c r="A752">
        <v>47</v>
      </c>
      <c r="B752">
        <v>29</v>
      </c>
      <c r="C752">
        <v>76</v>
      </c>
      <c r="D752" t="s">
        <v>27</v>
      </c>
      <c r="E752">
        <v>-50975.985000000001</v>
      </c>
      <c r="F752">
        <v>6.7069999999999999</v>
      </c>
      <c r="G752">
        <f t="shared" si="11"/>
        <v>-50975.985000000001</v>
      </c>
    </row>
    <row r="753" spans="1:7" x14ac:dyDescent="0.25">
      <c r="A753">
        <v>46</v>
      </c>
      <c r="B753">
        <v>30</v>
      </c>
      <c r="C753">
        <v>76</v>
      </c>
      <c r="D753" t="s">
        <v>28</v>
      </c>
      <c r="E753">
        <v>-62303.016000000003</v>
      </c>
      <c r="F753">
        <v>1.456</v>
      </c>
      <c r="G753">
        <f t="shared" si="11"/>
        <v>-62303.016000000003</v>
      </c>
    </row>
    <row r="754" spans="1:7" x14ac:dyDescent="0.25">
      <c r="A754">
        <v>45</v>
      </c>
      <c r="B754">
        <v>31</v>
      </c>
      <c r="C754">
        <v>76</v>
      </c>
      <c r="D754" t="s">
        <v>29</v>
      </c>
      <c r="E754">
        <v>-66296.639999999999</v>
      </c>
      <c r="F754">
        <v>1.956</v>
      </c>
      <c r="G754">
        <f t="shared" si="11"/>
        <v>-66296.639999999999</v>
      </c>
    </row>
    <row r="755" spans="1:7" x14ac:dyDescent="0.25">
      <c r="A755">
        <v>44</v>
      </c>
      <c r="B755">
        <v>32</v>
      </c>
      <c r="C755">
        <v>76</v>
      </c>
      <c r="D755" t="s">
        <v>30</v>
      </c>
      <c r="E755">
        <v>-73212.888999999996</v>
      </c>
      <c r="F755">
        <v>1.7999999999999999E-2</v>
      </c>
      <c r="G755">
        <f t="shared" si="11"/>
        <v>-73212.888999999996</v>
      </c>
    </row>
    <row r="756" spans="1:7" x14ac:dyDescent="0.25">
      <c r="A756">
        <v>43</v>
      </c>
      <c r="B756">
        <v>33</v>
      </c>
      <c r="C756">
        <v>76</v>
      </c>
      <c r="D756" t="s">
        <v>31</v>
      </c>
      <c r="E756">
        <v>-72291.376999999993</v>
      </c>
      <c r="F756">
        <v>0.88600000000000001</v>
      </c>
      <c r="G756">
        <f t="shared" si="11"/>
        <v>-72291.376999999993</v>
      </c>
    </row>
    <row r="757" spans="1:7" x14ac:dyDescent="0.25">
      <c r="A757">
        <v>42</v>
      </c>
      <c r="B757">
        <v>34</v>
      </c>
      <c r="C757">
        <v>76</v>
      </c>
      <c r="D757" t="s">
        <v>32</v>
      </c>
      <c r="E757">
        <v>-75251.95</v>
      </c>
      <c r="F757">
        <v>1.6E-2</v>
      </c>
      <c r="G757">
        <f t="shared" si="11"/>
        <v>-75251.95</v>
      </c>
    </row>
    <row r="758" spans="1:7" x14ac:dyDescent="0.25">
      <c r="A758">
        <v>41</v>
      </c>
      <c r="B758">
        <v>35</v>
      </c>
      <c r="C758">
        <v>76</v>
      </c>
      <c r="D758" t="s">
        <v>33</v>
      </c>
      <c r="E758">
        <v>-70289.067999999999</v>
      </c>
      <c r="F758">
        <v>9.3219999999999992</v>
      </c>
      <c r="G758">
        <f t="shared" si="11"/>
        <v>-70289.067999999999</v>
      </c>
    </row>
    <row r="759" spans="1:7" x14ac:dyDescent="0.25">
      <c r="A759">
        <v>40</v>
      </c>
      <c r="B759">
        <v>36</v>
      </c>
      <c r="C759">
        <v>76</v>
      </c>
      <c r="D759" t="s">
        <v>34</v>
      </c>
      <c r="E759">
        <v>-69013.714000000007</v>
      </c>
      <c r="F759">
        <v>4.0129999999999999</v>
      </c>
      <c r="G759">
        <f t="shared" si="11"/>
        <v>-69013.714000000007</v>
      </c>
    </row>
    <row r="760" spans="1:7" x14ac:dyDescent="0.25">
      <c r="A760">
        <v>39</v>
      </c>
      <c r="B760">
        <v>37</v>
      </c>
      <c r="C760">
        <v>76</v>
      </c>
      <c r="D760" t="s">
        <v>35</v>
      </c>
      <c r="E760">
        <v>-60479.080999999998</v>
      </c>
      <c r="F760">
        <v>0.93799999999999994</v>
      </c>
      <c r="G760">
        <f t="shared" si="11"/>
        <v>-60479.080999999998</v>
      </c>
    </row>
    <row r="761" spans="1:7" x14ac:dyDescent="0.25">
      <c r="A761">
        <v>38</v>
      </c>
      <c r="B761">
        <v>38</v>
      </c>
      <c r="C761">
        <v>76</v>
      </c>
      <c r="D761" t="s">
        <v>36</v>
      </c>
      <c r="E761">
        <v>-54247.639000000003</v>
      </c>
      <c r="F761">
        <v>34.465000000000003</v>
      </c>
      <c r="G761">
        <f t="shared" si="11"/>
        <v>-54247.639000000003</v>
      </c>
    </row>
    <row r="762" spans="1:7" x14ac:dyDescent="0.25">
      <c r="A762">
        <v>37</v>
      </c>
      <c r="B762">
        <v>39</v>
      </c>
      <c r="C762">
        <v>76</v>
      </c>
      <c r="D762" t="s">
        <v>37</v>
      </c>
      <c r="E762" t="s">
        <v>745</v>
      </c>
      <c r="F762" t="s">
        <v>225</v>
      </c>
      <c r="G762" t="e">
        <f t="shared" si="11"/>
        <v>#VALUE!</v>
      </c>
    </row>
    <row r="763" spans="1:7" x14ac:dyDescent="0.25">
      <c r="A763">
        <v>50</v>
      </c>
      <c r="B763">
        <v>27</v>
      </c>
      <c r="C763">
        <v>77</v>
      </c>
      <c r="D763" t="s">
        <v>25</v>
      </c>
      <c r="E763" t="s">
        <v>746</v>
      </c>
      <c r="F763" t="s">
        <v>617</v>
      </c>
      <c r="G763" t="e">
        <f t="shared" si="11"/>
        <v>#VALUE!</v>
      </c>
    </row>
    <row r="764" spans="1:7" x14ac:dyDescent="0.25">
      <c r="A764">
        <v>49</v>
      </c>
      <c r="B764">
        <v>28</v>
      </c>
      <c r="C764">
        <v>77</v>
      </c>
      <c r="D764" t="s">
        <v>26</v>
      </c>
      <c r="E764" t="s">
        <v>747</v>
      </c>
      <c r="F764" t="s">
        <v>582</v>
      </c>
      <c r="G764" t="e">
        <f t="shared" si="11"/>
        <v>#VALUE!</v>
      </c>
    </row>
    <row r="765" spans="1:7" x14ac:dyDescent="0.25">
      <c r="A765">
        <v>48</v>
      </c>
      <c r="B765">
        <v>29</v>
      </c>
      <c r="C765">
        <v>77</v>
      </c>
      <c r="D765" t="s">
        <v>27</v>
      </c>
      <c r="E765" t="s">
        <v>748</v>
      </c>
      <c r="F765" t="s">
        <v>217</v>
      </c>
      <c r="G765" t="e">
        <f t="shared" si="11"/>
        <v>#VALUE!</v>
      </c>
    </row>
    <row r="766" spans="1:7" x14ac:dyDescent="0.25">
      <c r="A766">
        <v>47</v>
      </c>
      <c r="B766">
        <v>30</v>
      </c>
      <c r="C766">
        <v>77</v>
      </c>
      <c r="D766" t="s">
        <v>28</v>
      </c>
      <c r="E766">
        <v>-58789.195</v>
      </c>
      <c r="F766">
        <v>1.9730000000000001</v>
      </c>
      <c r="G766">
        <f t="shared" si="11"/>
        <v>-58789.195</v>
      </c>
    </row>
    <row r="767" spans="1:7" x14ac:dyDescent="0.25">
      <c r="A767">
        <v>46</v>
      </c>
      <c r="B767">
        <v>31</v>
      </c>
      <c r="C767">
        <v>77</v>
      </c>
      <c r="D767" t="s">
        <v>29</v>
      </c>
      <c r="E767">
        <v>-65992.343999999997</v>
      </c>
      <c r="F767">
        <v>2.4220000000000002</v>
      </c>
      <c r="G767">
        <f t="shared" si="11"/>
        <v>-65992.343999999997</v>
      </c>
    </row>
    <row r="768" spans="1:7" x14ac:dyDescent="0.25">
      <c r="A768">
        <v>45</v>
      </c>
      <c r="B768">
        <v>32</v>
      </c>
      <c r="C768">
        <v>77</v>
      </c>
      <c r="D768" t="s">
        <v>30</v>
      </c>
      <c r="E768">
        <v>-71212.861999999994</v>
      </c>
      <c r="F768">
        <v>5.2999999999999999E-2</v>
      </c>
      <c r="G768">
        <f t="shared" si="11"/>
        <v>-71212.861999999994</v>
      </c>
    </row>
    <row r="769" spans="1:7" x14ac:dyDescent="0.25">
      <c r="A769">
        <v>44</v>
      </c>
      <c r="B769">
        <v>33</v>
      </c>
      <c r="C769">
        <v>77</v>
      </c>
      <c r="D769" t="s">
        <v>31</v>
      </c>
      <c r="E769">
        <v>-73916.317999999999</v>
      </c>
      <c r="F769">
        <v>1.6930000000000001</v>
      </c>
      <c r="G769">
        <f t="shared" si="11"/>
        <v>-73916.317999999999</v>
      </c>
    </row>
    <row r="770" spans="1:7" x14ac:dyDescent="0.25">
      <c r="A770">
        <v>43</v>
      </c>
      <c r="B770">
        <v>34</v>
      </c>
      <c r="C770">
        <v>77</v>
      </c>
      <c r="D770" t="s">
        <v>32</v>
      </c>
      <c r="E770">
        <v>-74599.487999999998</v>
      </c>
      <c r="F770">
        <v>6.2E-2</v>
      </c>
      <c r="G770">
        <f t="shared" si="11"/>
        <v>-74599.487999999998</v>
      </c>
    </row>
    <row r="771" spans="1:7" x14ac:dyDescent="0.25">
      <c r="A771">
        <v>42</v>
      </c>
      <c r="B771">
        <v>35</v>
      </c>
      <c r="C771">
        <v>77</v>
      </c>
      <c r="D771" t="s">
        <v>33</v>
      </c>
      <c r="E771">
        <v>-73234.808999999994</v>
      </c>
      <c r="F771">
        <v>2.8109999999999999</v>
      </c>
      <c r="G771">
        <f t="shared" si="11"/>
        <v>-73234.808999999994</v>
      </c>
    </row>
    <row r="772" spans="1:7" x14ac:dyDescent="0.25">
      <c r="A772">
        <v>41</v>
      </c>
      <c r="B772">
        <v>36</v>
      </c>
      <c r="C772">
        <v>77</v>
      </c>
      <c r="D772" t="s">
        <v>34</v>
      </c>
      <c r="E772">
        <v>-70169.442999999999</v>
      </c>
      <c r="F772">
        <v>1.956</v>
      </c>
      <c r="G772">
        <f t="shared" si="11"/>
        <v>-70169.442999999999</v>
      </c>
    </row>
    <row r="773" spans="1:7" x14ac:dyDescent="0.25">
      <c r="A773">
        <v>40</v>
      </c>
      <c r="B773">
        <v>37</v>
      </c>
      <c r="C773">
        <v>77</v>
      </c>
      <c r="D773" t="s">
        <v>35</v>
      </c>
      <c r="E773">
        <v>-64830.491999999998</v>
      </c>
      <c r="F773">
        <v>1.304</v>
      </c>
      <c r="G773">
        <f t="shared" si="11"/>
        <v>-64830.491999999998</v>
      </c>
    </row>
    <row r="774" spans="1:7" x14ac:dyDescent="0.25">
      <c r="A774">
        <v>39</v>
      </c>
      <c r="B774">
        <v>38</v>
      </c>
      <c r="C774">
        <v>77</v>
      </c>
      <c r="D774" t="s">
        <v>36</v>
      </c>
      <c r="E774">
        <v>-57803.436000000002</v>
      </c>
      <c r="F774">
        <v>7.9180000000000001</v>
      </c>
      <c r="G774">
        <f t="shared" si="11"/>
        <v>-57803.436000000002</v>
      </c>
    </row>
    <row r="775" spans="1:7" x14ac:dyDescent="0.25">
      <c r="A775">
        <v>38</v>
      </c>
      <c r="B775">
        <v>39</v>
      </c>
      <c r="C775">
        <v>77</v>
      </c>
      <c r="D775" t="s">
        <v>37</v>
      </c>
      <c r="E775" t="s">
        <v>749</v>
      </c>
      <c r="F775" t="s">
        <v>205</v>
      </c>
      <c r="G775" t="e">
        <f t="shared" si="11"/>
        <v>#VALUE!</v>
      </c>
    </row>
    <row r="776" spans="1:7" x14ac:dyDescent="0.25">
      <c r="A776">
        <v>37</v>
      </c>
      <c r="B776">
        <v>40</v>
      </c>
      <c r="C776">
        <v>77</v>
      </c>
      <c r="D776" t="s">
        <v>38</v>
      </c>
      <c r="E776" t="s">
        <v>750</v>
      </c>
      <c r="F776" t="s">
        <v>609</v>
      </c>
      <c r="G776" t="e">
        <f t="shared" si="11"/>
        <v>#VALUE!</v>
      </c>
    </row>
    <row r="777" spans="1:7" x14ac:dyDescent="0.25">
      <c r="A777">
        <v>50</v>
      </c>
      <c r="B777">
        <v>28</v>
      </c>
      <c r="C777">
        <v>78</v>
      </c>
      <c r="D777" t="s">
        <v>26</v>
      </c>
      <c r="E777" t="s">
        <v>751</v>
      </c>
      <c r="F777" t="s">
        <v>617</v>
      </c>
      <c r="G777" t="e">
        <f t="shared" ref="G777:G840" si="12">IF(ISNUMBER(E777),E777,VALUE(SUBSTITUTE(E777,"#",".01")))</f>
        <v>#VALUE!</v>
      </c>
    </row>
    <row r="778" spans="1:7" x14ac:dyDescent="0.25">
      <c r="A778">
        <v>49</v>
      </c>
      <c r="B778">
        <v>29</v>
      </c>
      <c r="C778">
        <v>78</v>
      </c>
      <c r="D778" t="s">
        <v>27</v>
      </c>
      <c r="E778">
        <v>-44497.468999999997</v>
      </c>
      <c r="F778">
        <v>503.00700000000001</v>
      </c>
      <c r="G778">
        <f t="shared" si="12"/>
        <v>-44497.468999999997</v>
      </c>
    </row>
    <row r="779" spans="1:7" x14ac:dyDescent="0.25">
      <c r="A779">
        <v>48</v>
      </c>
      <c r="B779">
        <v>30</v>
      </c>
      <c r="C779">
        <v>78</v>
      </c>
      <c r="D779" t="s">
        <v>28</v>
      </c>
      <c r="E779">
        <v>-57483.235000000001</v>
      </c>
      <c r="F779">
        <v>1.944</v>
      </c>
      <c r="G779">
        <f t="shared" si="12"/>
        <v>-57483.235000000001</v>
      </c>
    </row>
    <row r="780" spans="1:7" x14ac:dyDescent="0.25">
      <c r="A780">
        <v>47</v>
      </c>
      <c r="B780">
        <v>31</v>
      </c>
      <c r="C780">
        <v>78</v>
      </c>
      <c r="D780" t="s">
        <v>29</v>
      </c>
      <c r="E780">
        <v>-63705.95</v>
      </c>
      <c r="F780">
        <v>1.903</v>
      </c>
      <c r="G780">
        <f t="shared" si="12"/>
        <v>-63705.95</v>
      </c>
    </row>
    <row r="781" spans="1:7" x14ac:dyDescent="0.25">
      <c r="A781">
        <v>46</v>
      </c>
      <c r="B781">
        <v>32</v>
      </c>
      <c r="C781">
        <v>78</v>
      </c>
      <c r="D781" t="s">
        <v>30</v>
      </c>
      <c r="E781">
        <v>-71862.05</v>
      </c>
      <c r="F781">
        <v>3.536</v>
      </c>
      <c r="G781">
        <f t="shared" si="12"/>
        <v>-71862.05</v>
      </c>
    </row>
    <row r="782" spans="1:7" x14ac:dyDescent="0.25">
      <c r="A782">
        <v>45</v>
      </c>
      <c r="B782">
        <v>33</v>
      </c>
      <c r="C782">
        <v>78</v>
      </c>
      <c r="D782" t="s">
        <v>31</v>
      </c>
      <c r="E782">
        <v>-72816.94</v>
      </c>
      <c r="F782">
        <v>9.7810000000000006</v>
      </c>
      <c r="G782">
        <f t="shared" si="12"/>
        <v>-72816.94</v>
      </c>
    </row>
    <row r="783" spans="1:7" x14ac:dyDescent="0.25">
      <c r="A783">
        <v>44</v>
      </c>
      <c r="B783">
        <v>34</v>
      </c>
      <c r="C783">
        <v>78</v>
      </c>
      <c r="D783" t="s">
        <v>32</v>
      </c>
      <c r="E783">
        <v>-77025.944000000003</v>
      </c>
      <c r="F783">
        <v>0.17899999999999999</v>
      </c>
      <c r="G783">
        <f t="shared" si="12"/>
        <v>-77025.944000000003</v>
      </c>
    </row>
    <row r="784" spans="1:7" x14ac:dyDescent="0.25">
      <c r="A784">
        <v>43</v>
      </c>
      <c r="B784">
        <v>35</v>
      </c>
      <c r="C784">
        <v>78</v>
      </c>
      <c r="D784" t="s">
        <v>33</v>
      </c>
      <c r="E784">
        <v>-73452.160000000003</v>
      </c>
      <c r="F784">
        <v>3.58</v>
      </c>
      <c r="G784">
        <f t="shared" si="12"/>
        <v>-73452.160000000003</v>
      </c>
    </row>
    <row r="785" spans="1:7" x14ac:dyDescent="0.25">
      <c r="A785">
        <v>42</v>
      </c>
      <c r="B785">
        <v>36</v>
      </c>
      <c r="C785">
        <v>78</v>
      </c>
      <c r="D785" t="s">
        <v>34</v>
      </c>
      <c r="E785">
        <v>-74178.274999999994</v>
      </c>
      <c r="F785">
        <v>0.307</v>
      </c>
      <c r="G785">
        <f t="shared" si="12"/>
        <v>-74178.274999999994</v>
      </c>
    </row>
    <row r="786" spans="1:7" x14ac:dyDescent="0.25">
      <c r="A786">
        <v>41</v>
      </c>
      <c r="B786">
        <v>37</v>
      </c>
      <c r="C786">
        <v>78</v>
      </c>
      <c r="D786" t="s">
        <v>35</v>
      </c>
      <c r="E786">
        <v>-66935.418999999994</v>
      </c>
      <c r="F786">
        <v>3.2370000000000001</v>
      </c>
      <c r="G786">
        <f t="shared" si="12"/>
        <v>-66935.418999999994</v>
      </c>
    </row>
    <row r="787" spans="1:7" x14ac:dyDescent="0.25">
      <c r="A787">
        <v>40</v>
      </c>
      <c r="B787">
        <v>38</v>
      </c>
      <c r="C787">
        <v>78</v>
      </c>
      <c r="D787" t="s">
        <v>36</v>
      </c>
      <c r="E787">
        <v>-63173.940999999999</v>
      </c>
      <c r="F787">
        <v>7.452</v>
      </c>
      <c r="G787">
        <f t="shared" si="12"/>
        <v>-63173.940999999999</v>
      </c>
    </row>
    <row r="788" spans="1:7" x14ac:dyDescent="0.25">
      <c r="A788">
        <v>39</v>
      </c>
      <c r="B788">
        <v>39</v>
      </c>
      <c r="C788">
        <v>78</v>
      </c>
      <c r="D788" t="s">
        <v>37</v>
      </c>
      <c r="E788" t="s">
        <v>752</v>
      </c>
      <c r="F788" t="s">
        <v>200</v>
      </c>
      <c r="G788" t="e">
        <f t="shared" si="12"/>
        <v>#VALUE!</v>
      </c>
    </row>
    <row r="789" spans="1:7" x14ac:dyDescent="0.25">
      <c r="A789">
        <v>38</v>
      </c>
      <c r="B789">
        <v>40</v>
      </c>
      <c r="C789">
        <v>78</v>
      </c>
      <c r="D789" t="s">
        <v>38</v>
      </c>
      <c r="E789" t="s">
        <v>753</v>
      </c>
      <c r="F789" t="s">
        <v>609</v>
      </c>
      <c r="G789" t="e">
        <f t="shared" si="12"/>
        <v>#VALUE!</v>
      </c>
    </row>
    <row r="790" spans="1:7" x14ac:dyDescent="0.25">
      <c r="A790">
        <v>51</v>
      </c>
      <c r="B790">
        <v>28</v>
      </c>
      <c r="C790">
        <v>79</v>
      </c>
      <c r="D790" t="s">
        <v>26</v>
      </c>
      <c r="E790" t="s">
        <v>754</v>
      </c>
      <c r="F790" t="s">
        <v>617</v>
      </c>
      <c r="G790" t="e">
        <f t="shared" si="12"/>
        <v>#VALUE!</v>
      </c>
    </row>
    <row r="791" spans="1:7" x14ac:dyDescent="0.25">
      <c r="A791">
        <v>50</v>
      </c>
      <c r="B791">
        <v>29</v>
      </c>
      <c r="C791">
        <v>79</v>
      </c>
      <c r="D791" t="s">
        <v>27</v>
      </c>
      <c r="E791" t="s">
        <v>695</v>
      </c>
      <c r="F791" t="s">
        <v>225</v>
      </c>
      <c r="G791" t="e">
        <f t="shared" si="12"/>
        <v>#VALUE!</v>
      </c>
    </row>
    <row r="792" spans="1:7" x14ac:dyDescent="0.25">
      <c r="A792">
        <v>49</v>
      </c>
      <c r="B792">
        <v>30</v>
      </c>
      <c r="C792">
        <v>79</v>
      </c>
      <c r="D792" t="s">
        <v>28</v>
      </c>
      <c r="E792">
        <v>-53432.294999999998</v>
      </c>
      <c r="F792">
        <v>2.2250000000000001</v>
      </c>
      <c r="G792">
        <f t="shared" si="12"/>
        <v>-53432.294999999998</v>
      </c>
    </row>
    <row r="793" spans="1:7" x14ac:dyDescent="0.25">
      <c r="A793">
        <v>48</v>
      </c>
      <c r="B793">
        <v>31</v>
      </c>
      <c r="C793">
        <v>79</v>
      </c>
      <c r="D793" t="s">
        <v>29</v>
      </c>
      <c r="E793">
        <v>-62547.678999999996</v>
      </c>
      <c r="F793">
        <v>1.8680000000000001</v>
      </c>
      <c r="G793">
        <f t="shared" si="12"/>
        <v>-62547.678999999996</v>
      </c>
    </row>
    <row r="794" spans="1:7" x14ac:dyDescent="0.25">
      <c r="A794">
        <v>47</v>
      </c>
      <c r="B794">
        <v>32</v>
      </c>
      <c r="C794">
        <v>79</v>
      </c>
      <c r="D794" t="s">
        <v>30</v>
      </c>
      <c r="E794">
        <v>-69526.592000000004</v>
      </c>
      <c r="F794">
        <v>37.180999999999997</v>
      </c>
      <c r="G794">
        <f t="shared" si="12"/>
        <v>-69526.592000000004</v>
      </c>
    </row>
    <row r="795" spans="1:7" x14ac:dyDescent="0.25">
      <c r="A795">
        <v>46</v>
      </c>
      <c r="B795">
        <v>33</v>
      </c>
      <c r="C795">
        <v>79</v>
      </c>
      <c r="D795" t="s">
        <v>31</v>
      </c>
      <c r="E795">
        <v>-73636.048999999999</v>
      </c>
      <c r="F795">
        <v>5.3280000000000003</v>
      </c>
      <c r="G795">
        <f t="shared" si="12"/>
        <v>-73636.048999999999</v>
      </c>
    </row>
    <row r="796" spans="1:7" x14ac:dyDescent="0.25">
      <c r="A796">
        <v>45</v>
      </c>
      <c r="B796">
        <v>34</v>
      </c>
      <c r="C796">
        <v>79</v>
      </c>
      <c r="D796" t="s">
        <v>32</v>
      </c>
      <c r="E796">
        <v>-75917.459000000003</v>
      </c>
      <c r="F796">
        <v>0.223</v>
      </c>
      <c r="G796">
        <f t="shared" si="12"/>
        <v>-75917.459000000003</v>
      </c>
    </row>
    <row r="797" spans="1:7" x14ac:dyDescent="0.25">
      <c r="A797">
        <v>44</v>
      </c>
      <c r="B797">
        <v>35</v>
      </c>
      <c r="C797">
        <v>79</v>
      </c>
      <c r="D797" t="s">
        <v>33</v>
      </c>
      <c r="E797">
        <v>-76068.035000000003</v>
      </c>
      <c r="F797">
        <v>1.0209999999999999</v>
      </c>
      <c r="G797">
        <f t="shared" si="12"/>
        <v>-76068.035000000003</v>
      </c>
    </row>
    <row r="798" spans="1:7" x14ac:dyDescent="0.25">
      <c r="A798">
        <v>43</v>
      </c>
      <c r="B798">
        <v>36</v>
      </c>
      <c r="C798">
        <v>79</v>
      </c>
      <c r="D798" t="s">
        <v>34</v>
      </c>
      <c r="E798">
        <v>-74442.256999999998</v>
      </c>
      <c r="F798">
        <v>3.4860000000000002</v>
      </c>
      <c r="G798">
        <f t="shared" si="12"/>
        <v>-74442.256999999998</v>
      </c>
    </row>
    <row r="799" spans="1:7" x14ac:dyDescent="0.25">
      <c r="A799">
        <v>42</v>
      </c>
      <c r="B799">
        <v>37</v>
      </c>
      <c r="C799">
        <v>79</v>
      </c>
      <c r="D799" t="s">
        <v>35</v>
      </c>
      <c r="E799">
        <v>-70802.985000000001</v>
      </c>
      <c r="F799">
        <v>2.1419999999999999</v>
      </c>
      <c r="G799">
        <f t="shared" si="12"/>
        <v>-70802.985000000001</v>
      </c>
    </row>
    <row r="800" spans="1:7" x14ac:dyDescent="0.25">
      <c r="A800">
        <v>41</v>
      </c>
      <c r="B800">
        <v>38</v>
      </c>
      <c r="C800">
        <v>79</v>
      </c>
      <c r="D800" t="s">
        <v>36</v>
      </c>
      <c r="E800">
        <v>-65476.889000000003</v>
      </c>
      <c r="F800">
        <v>8.3829999999999991</v>
      </c>
      <c r="G800">
        <f t="shared" si="12"/>
        <v>-65476.889000000003</v>
      </c>
    </row>
    <row r="801" spans="1:7" x14ac:dyDescent="0.25">
      <c r="A801">
        <v>40</v>
      </c>
      <c r="B801">
        <v>39</v>
      </c>
      <c r="C801">
        <v>79</v>
      </c>
      <c r="D801" t="s">
        <v>37</v>
      </c>
      <c r="E801">
        <v>-57817.832999999999</v>
      </c>
      <c r="F801">
        <v>79.177000000000007</v>
      </c>
      <c r="G801">
        <f t="shared" si="12"/>
        <v>-57817.832999999999</v>
      </c>
    </row>
    <row r="802" spans="1:7" x14ac:dyDescent="0.25">
      <c r="A802">
        <v>39</v>
      </c>
      <c r="B802">
        <v>40</v>
      </c>
      <c r="C802">
        <v>79</v>
      </c>
      <c r="D802" t="s">
        <v>38</v>
      </c>
      <c r="E802" t="s">
        <v>471</v>
      </c>
      <c r="F802" t="s">
        <v>225</v>
      </c>
      <c r="G802" t="e">
        <f t="shared" si="12"/>
        <v>#VALUE!</v>
      </c>
    </row>
    <row r="803" spans="1:7" x14ac:dyDescent="0.25">
      <c r="A803">
        <v>38</v>
      </c>
      <c r="B803">
        <v>41</v>
      </c>
      <c r="C803">
        <v>79</v>
      </c>
      <c r="D803" t="s">
        <v>39</v>
      </c>
      <c r="E803" t="s">
        <v>755</v>
      </c>
      <c r="F803" t="s">
        <v>582</v>
      </c>
      <c r="G803" t="e">
        <f t="shared" si="12"/>
        <v>#VALUE!</v>
      </c>
    </row>
    <row r="804" spans="1:7" x14ac:dyDescent="0.25">
      <c r="A804">
        <v>52</v>
      </c>
      <c r="B804">
        <v>28</v>
      </c>
      <c r="C804">
        <v>80</v>
      </c>
      <c r="D804" t="s">
        <v>26</v>
      </c>
      <c r="E804" t="s">
        <v>756</v>
      </c>
      <c r="F804" t="s">
        <v>473</v>
      </c>
      <c r="G804" t="e">
        <f t="shared" si="12"/>
        <v>#VALUE!</v>
      </c>
    </row>
    <row r="805" spans="1:7" x14ac:dyDescent="0.25">
      <c r="A805">
        <v>51</v>
      </c>
      <c r="B805">
        <v>29</v>
      </c>
      <c r="C805">
        <v>80</v>
      </c>
      <c r="D805" t="s">
        <v>27</v>
      </c>
      <c r="E805" t="s">
        <v>757</v>
      </c>
      <c r="F805" t="s">
        <v>609</v>
      </c>
      <c r="G805" t="e">
        <f t="shared" si="12"/>
        <v>#VALUE!</v>
      </c>
    </row>
    <row r="806" spans="1:7" x14ac:dyDescent="0.25">
      <c r="A806">
        <v>50</v>
      </c>
      <c r="B806">
        <v>30</v>
      </c>
      <c r="C806">
        <v>80</v>
      </c>
      <c r="D806" t="s">
        <v>28</v>
      </c>
      <c r="E806">
        <v>-51648.612000000001</v>
      </c>
      <c r="F806">
        <v>2.585</v>
      </c>
      <c r="G806">
        <f t="shared" si="12"/>
        <v>-51648.612000000001</v>
      </c>
    </row>
    <row r="807" spans="1:7" x14ac:dyDescent="0.25">
      <c r="A807">
        <v>49</v>
      </c>
      <c r="B807">
        <v>31</v>
      </c>
      <c r="C807">
        <v>80</v>
      </c>
      <c r="D807" t="s">
        <v>29</v>
      </c>
      <c r="E807">
        <v>-59223.667000000001</v>
      </c>
      <c r="F807">
        <v>2.891</v>
      </c>
      <c r="G807">
        <f t="shared" si="12"/>
        <v>-59223.667000000001</v>
      </c>
    </row>
    <row r="808" spans="1:7" x14ac:dyDescent="0.25">
      <c r="A808">
        <v>48</v>
      </c>
      <c r="B808">
        <v>32</v>
      </c>
      <c r="C808">
        <v>80</v>
      </c>
      <c r="D808" t="s">
        <v>30</v>
      </c>
      <c r="E808">
        <v>-69535.305999999997</v>
      </c>
      <c r="F808">
        <v>2.0539999999999998</v>
      </c>
      <c r="G808">
        <f t="shared" si="12"/>
        <v>-69535.305999999997</v>
      </c>
    </row>
    <row r="809" spans="1:7" x14ac:dyDescent="0.25">
      <c r="A809">
        <v>47</v>
      </c>
      <c r="B809">
        <v>33</v>
      </c>
      <c r="C809">
        <v>80</v>
      </c>
      <c r="D809" t="s">
        <v>31</v>
      </c>
      <c r="E809">
        <v>-72214.493000000002</v>
      </c>
      <c r="F809">
        <v>3.3330000000000002</v>
      </c>
      <c r="G809">
        <f t="shared" si="12"/>
        <v>-72214.493000000002</v>
      </c>
    </row>
    <row r="810" spans="1:7" x14ac:dyDescent="0.25">
      <c r="A810">
        <v>46</v>
      </c>
      <c r="B810">
        <v>34</v>
      </c>
      <c r="C810">
        <v>80</v>
      </c>
      <c r="D810" t="s">
        <v>32</v>
      </c>
      <c r="E810">
        <v>-77759.456999999995</v>
      </c>
      <c r="F810">
        <v>0.96299999999999997</v>
      </c>
      <c r="G810">
        <f t="shared" si="12"/>
        <v>-77759.456999999995</v>
      </c>
    </row>
    <row r="811" spans="1:7" x14ac:dyDescent="0.25">
      <c r="A811">
        <v>45</v>
      </c>
      <c r="B811">
        <v>35</v>
      </c>
      <c r="C811">
        <v>80</v>
      </c>
      <c r="D811" t="s">
        <v>33</v>
      </c>
      <c r="E811">
        <v>-75888.993000000002</v>
      </c>
      <c r="F811">
        <v>1.012</v>
      </c>
      <c r="G811">
        <f t="shared" si="12"/>
        <v>-75888.993000000002</v>
      </c>
    </row>
    <row r="812" spans="1:7" x14ac:dyDescent="0.25">
      <c r="A812">
        <v>44</v>
      </c>
      <c r="B812">
        <v>36</v>
      </c>
      <c r="C812">
        <v>80</v>
      </c>
      <c r="D812" t="s">
        <v>34</v>
      </c>
      <c r="E812">
        <v>-77893.346000000005</v>
      </c>
      <c r="F812">
        <v>0.69099999999999995</v>
      </c>
      <c r="G812">
        <f t="shared" si="12"/>
        <v>-77893.346000000005</v>
      </c>
    </row>
    <row r="813" spans="1:7" x14ac:dyDescent="0.25">
      <c r="A813">
        <v>43</v>
      </c>
      <c r="B813">
        <v>37</v>
      </c>
      <c r="C813">
        <v>80</v>
      </c>
      <c r="D813" t="s">
        <v>35</v>
      </c>
      <c r="E813">
        <v>-72175.467000000004</v>
      </c>
      <c r="F813">
        <v>1.863</v>
      </c>
      <c r="G813">
        <f t="shared" si="12"/>
        <v>-72175.467000000004</v>
      </c>
    </row>
    <row r="814" spans="1:7" x14ac:dyDescent="0.25">
      <c r="A814">
        <v>42</v>
      </c>
      <c r="B814">
        <v>38</v>
      </c>
      <c r="C814">
        <v>80</v>
      </c>
      <c r="D814" t="s">
        <v>36</v>
      </c>
      <c r="E814">
        <v>-70311.459000000003</v>
      </c>
      <c r="F814">
        <v>3.464</v>
      </c>
      <c r="G814">
        <f t="shared" si="12"/>
        <v>-70311.459000000003</v>
      </c>
    </row>
    <row r="815" spans="1:7" x14ac:dyDescent="0.25">
      <c r="A815">
        <v>41</v>
      </c>
      <c r="B815">
        <v>39</v>
      </c>
      <c r="C815">
        <v>80</v>
      </c>
      <c r="D815" t="s">
        <v>37</v>
      </c>
      <c r="E815">
        <v>-61148.152000000002</v>
      </c>
      <c r="F815">
        <v>6.242</v>
      </c>
      <c r="G815">
        <f t="shared" si="12"/>
        <v>-61148.152000000002</v>
      </c>
    </row>
    <row r="816" spans="1:7" x14ac:dyDescent="0.25">
      <c r="A816">
        <v>40</v>
      </c>
      <c r="B816">
        <v>40</v>
      </c>
      <c r="C816">
        <v>80</v>
      </c>
      <c r="D816" t="s">
        <v>38</v>
      </c>
      <c r="E816" t="s">
        <v>758</v>
      </c>
      <c r="F816" t="s">
        <v>225</v>
      </c>
      <c r="G816" t="e">
        <f t="shared" si="12"/>
        <v>#VALUE!</v>
      </c>
    </row>
    <row r="817" spans="1:7" x14ac:dyDescent="0.25">
      <c r="A817">
        <v>39</v>
      </c>
      <c r="B817">
        <v>41</v>
      </c>
      <c r="C817">
        <v>80</v>
      </c>
      <c r="D817" t="s">
        <v>39</v>
      </c>
      <c r="E817" t="s">
        <v>759</v>
      </c>
      <c r="F817" t="s">
        <v>609</v>
      </c>
      <c r="G817" t="e">
        <f t="shared" si="12"/>
        <v>#VALUE!</v>
      </c>
    </row>
    <row r="818" spans="1:7" x14ac:dyDescent="0.25">
      <c r="A818">
        <v>52</v>
      </c>
      <c r="B818">
        <v>29</v>
      </c>
      <c r="C818">
        <v>81</v>
      </c>
      <c r="D818" t="s">
        <v>27</v>
      </c>
      <c r="E818" t="s">
        <v>760</v>
      </c>
      <c r="F818" t="s">
        <v>582</v>
      </c>
      <c r="G818" t="e">
        <f t="shared" si="12"/>
        <v>#VALUE!</v>
      </c>
    </row>
    <row r="819" spans="1:7" x14ac:dyDescent="0.25">
      <c r="A819">
        <v>51</v>
      </c>
      <c r="B819">
        <v>30</v>
      </c>
      <c r="C819">
        <v>81</v>
      </c>
      <c r="D819" t="s">
        <v>28</v>
      </c>
      <c r="E819">
        <v>-46199.663</v>
      </c>
      <c r="F819">
        <v>5.03</v>
      </c>
      <c r="G819">
        <f t="shared" si="12"/>
        <v>-46199.663</v>
      </c>
    </row>
    <row r="820" spans="1:7" x14ac:dyDescent="0.25">
      <c r="A820">
        <v>50</v>
      </c>
      <c r="B820">
        <v>31</v>
      </c>
      <c r="C820">
        <v>81</v>
      </c>
      <c r="D820" t="s">
        <v>29</v>
      </c>
      <c r="E820">
        <v>-57627.953999999998</v>
      </c>
      <c r="F820">
        <v>3.2639999999999998</v>
      </c>
      <c r="G820">
        <f t="shared" si="12"/>
        <v>-57627.953999999998</v>
      </c>
    </row>
    <row r="821" spans="1:7" x14ac:dyDescent="0.25">
      <c r="A821">
        <v>49</v>
      </c>
      <c r="B821">
        <v>32</v>
      </c>
      <c r="C821">
        <v>81</v>
      </c>
      <c r="D821" t="s">
        <v>30</v>
      </c>
      <c r="E821">
        <v>-66291.687000000005</v>
      </c>
      <c r="F821">
        <v>2.0550000000000002</v>
      </c>
      <c r="G821">
        <f t="shared" si="12"/>
        <v>-66291.687000000005</v>
      </c>
    </row>
    <row r="822" spans="1:7" x14ac:dyDescent="0.25">
      <c r="A822">
        <v>48</v>
      </c>
      <c r="B822">
        <v>33</v>
      </c>
      <c r="C822">
        <v>81</v>
      </c>
      <c r="D822" t="s">
        <v>31</v>
      </c>
      <c r="E822">
        <v>-72533.304000000004</v>
      </c>
      <c r="F822">
        <v>2.6440000000000001</v>
      </c>
      <c r="G822">
        <f t="shared" si="12"/>
        <v>-72533.304000000004</v>
      </c>
    </row>
    <row r="823" spans="1:7" x14ac:dyDescent="0.25">
      <c r="A823">
        <v>47</v>
      </c>
      <c r="B823">
        <v>34</v>
      </c>
      <c r="C823">
        <v>81</v>
      </c>
      <c r="D823" t="s">
        <v>32</v>
      </c>
      <c r="E823">
        <v>-76388.987999999998</v>
      </c>
      <c r="F823">
        <v>0.99199999999999999</v>
      </c>
      <c r="G823">
        <f t="shared" si="12"/>
        <v>-76388.987999999998</v>
      </c>
    </row>
    <row r="824" spans="1:7" x14ac:dyDescent="0.25">
      <c r="A824">
        <v>46</v>
      </c>
      <c r="B824">
        <v>35</v>
      </c>
      <c r="C824">
        <v>81</v>
      </c>
      <c r="D824" t="s">
        <v>33</v>
      </c>
      <c r="E824">
        <v>-77977.034</v>
      </c>
      <c r="F824">
        <v>0.97799999999999998</v>
      </c>
      <c r="G824">
        <f t="shared" si="12"/>
        <v>-77977.034</v>
      </c>
    </row>
    <row r="825" spans="1:7" x14ac:dyDescent="0.25">
      <c r="A825">
        <v>45</v>
      </c>
      <c r="B825">
        <v>36</v>
      </c>
      <c r="C825">
        <v>81</v>
      </c>
      <c r="D825" t="s">
        <v>34</v>
      </c>
      <c r="E825">
        <v>-77696.180999999997</v>
      </c>
      <c r="F825">
        <v>1.0740000000000001</v>
      </c>
      <c r="G825">
        <f t="shared" si="12"/>
        <v>-77696.180999999997</v>
      </c>
    </row>
    <row r="826" spans="1:7" x14ac:dyDescent="0.25">
      <c r="A826">
        <v>44</v>
      </c>
      <c r="B826">
        <v>37</v>
      </c>
      <c r="C826">
        <v>81</v>
      </c>
      <c r="D826" t="s">
        <v>35</v>
      </c>
      <c r="E826">
        <v>-75456.67</v>
      </c>
      <c r="F826">
        <v>4.9039999999999999</v>
      </c>
      <c r="G826">
        <f t="shared" si="12"/>
        <v>-75456.67</v>
      </c>
    </row>
    <row r="827" spans="1:7" x14ac:dyDescent="0.25">
      <c r="A827">
        <v>43</v>
      </c>
      <c r="B827">
        <v>38</v>
      </c>
      <c r="C827">
        <v>81</v>
      </c>
      <c r="D827" t="s">
        <v>36</v>
      </c>
      <c r="E827">
        <v>-71528.125</v>
      </c>
      <c r="F827">
        <v>3.1280000000000001</v>
      </c>
      <c r="G827">
        <f t="shared" si="12"/>
        <v>-71528.125</v>
      </c>
    </row>
    <row r="828" spans="1:7" x14ac:dyDescent="0.25">
      <c r="A828">
        <v>42</v>
      </c>
      <c r="B828">
        <v>39</v>
      </c>
      <c r="C828">
        <v>81</v>
      </c>
      <c r="D828" t="s">
        <v>37</v>
      </c>
      <c r="E828">
        <v>-65712.911999999997</v>
      </c>
      <c r="F828">
        <v>5.4050000000000002</v>
      </c>
      <c r="G828">
        <f t="shared" si="12"/>
        <v>-65712.911999999997</v>
      </c>
    </row>
    <row r="829" spans="1:7" x14ac:dyDescent="0.25">
      <c r="A829">
        <v>41</v>
      </c>
      <c r="B829">
        <v>40</v>
      </c>
      <c r="C829">
        <v>81</v>
      </c>
      <c r="D829" t="s">
        <v>38</v>
      </c>
      <c r="E829">
        <v>-57460.139000000003</v>
      </c>
      <c r="F829">
        <v>94.081000000000003</v>
      </c>
      <c r="G829">
        <f t="shared" si="12"/>
        <v>-57460.139000000003</v>
      </c>
    </row>
    <row r="830" spans="1:7" x14ac:dyDescent="0.25">
      <c r="A830">
        <v>40</v>
      </c>
      <c r="B830">
        <v>41</v>
      </c>
      <c r="C830">
        <v>81</v>
      </c>
      <c r="D830" t="s">
        <v>39</v>
      </c>
      <c r="E830" t="s">
        <v>761</v>
      </c>
      <c r="F830" t="s">
        <v>609</v>
      </c>
      <c r="G830" t="e">
        <f t="shared" si="12"/>
        <v>#VALUE!</v>
      </c>
    </row>
    <row r="831" spans="1:7" x14ac:dyDescent="0.25">
      <c r="A831">
        <v>39</v>
      </c>
      <c r="B831">
        <v>42</v>
      </c>
      <c r="C831">
        <v>81</v>
      </c>
      <c r="D831" t="s">
        <v>40</v>
      </c>
      <c r="E831" t="s">
        <v>762</v>
      </c>
      <c r="F831" t="s">
        <v>582</v>
      </c>
      <c r="G831" t="e">
        <f t="shared" si="12"/>
        <v>#VALUE!</v>
      </c>
    </row>
    <row r="832" spans="1:7" x14ac:dyDescent="0.25">
      <c r="A832">
        <v>53</v>
      </c>
      <c r="B832">
        <v>29</v>
      </c>
      <c r="C832">
        <v>82</v>
      </c>
      <c r="D832" t="s">
        <v>27</v>
      </c>
      <c r="E832" t="s">
        <v>763</v>
      </c>
      <c r="F832" t="s">
        <v>617</v>
      </c>
      <c r="G832" t="e">
        <f t="shared" si="12"/>
        <v>#VALUE!</v>
      </c>
    </row>
    <row r="833" spans="1:7" x14ac:dyDescent="0.25">
      <c r="A833">
        <v>52</v>
      </c>
      <c r="B833">
        <v>30</v>
      </c>
      <c r="C833">
        <v>82</v>
      </c>
      <c r="D833" t="s">
        <v>28</v>
      </c>
      <c r="E833">
        <v>-42313.953999999998</v>
      </c>
      <c r="F833">
        <v>3.0739999999999998</v>
      </c>
      <c r="G833">
        <f t="shared" si="12"/>
        <v>-42313.953999999998</v>
      </c>
    </row>
    <row r="834" spans="1:7" x14ac:dyDescent="0.25">
      <c r="A834">
        <v>51</v>
      </c>
      <c r="B834">
        <v>31</v>
      </c>
      <c r="C834">
        <v>82</v>
      </c>
      <c r="D834" t="s">
        <v>29</v>
      </c>
      <c r="E834">
        <v>-52930.718999999997</v>
      </c>
      <c r="F834">
        <v>2.4260000000000002</v>
      </c>
      <c r="G834">
        <f t="shared" si="12"/>
        <v>-52930.718999999997</v>
      </c>
    </row>
    <row r="835" spans="1:7" x14ac:dyDescent="0.25">
      <c r="A835">
        <v>50</v>
      </c>
      <c r="B835">
        <v>32</v>
      </c>
      <c r="C835">
        <v>82</v>
      </c>
      <c r="D835" t="s">
        <v>30</v>
      </c>
      <c r="E835">
        <v>-65415.067000000003</v>
      </c>
      <c r="F835">
        <v>2.2410000000000001</v>
      </c>
      <c r="G835">
        <f t="shared" si="12"/>
        <v>-65415.067000000003</v>
      </c>
    </row>
    <row r="836" spans="1:7" x14ac:dyDescent="0.25">
      <c r="A836">
        <v>49</v>
      </c>
      <c r="B836">
        <v>33</v>
      </c>
      <c r="C836">
        <v>82</v>
      </c>
      <c r="D836" t="s">
        <v>31</v>
      </c>
      <c r="E836">
        <v>-70105.418999999994</v>
      </c>
      <c r="F836">
        <v>3.7290000000000001</v>
      </c>
      <c r="G836">
        <f t="shared" si="12"/>
        <v>-70105.418999999994</v>
      </c>
    </row>
    <row r="837" spans="1:7" x14ac:dyDescent="0.25">
      <c r="A837">
        <v>48</v>
      </c>
      <c r="B837">
        <v>34</v>
      </c>
      <c r="C837">
        <v>82</v>
      </c>
      <c r="D837" t="s">
        <v>32</v>
      </c>
      <c r="E837">
        <v>-77593.881999999998</v>
      </c>
      <c r="F837">
        <v>0.46700000000000003</v>
      </c>
      <c r="G837">
        <f t="shared" si="12"/>
        <v>-77593.881999999998</v>
      </c>
    </row>
    <row r="838" spans="1:7" x14ac:dyDescent="0.25">
      <c r="A838">
        <v>47</v>
      </c>
      <c r="B838">
        <v>35</v>
      </c>
      <c r="C838">
        <v>82</v>
      </c>
      <c r="D838" t="s">
        <v>33</v>
      </c>
      <c r="E838">
        <v>-77498.660999999993</v>
      </c>
      <c r="F838">
        <v>0.97099999999999997</v>
      </c>
      <c r="G838">
        <f t="shared" si="12"/>
        <v>-77498.660999999993</v>
      </c>
    </row>
    <row r="839" spans="1:7" x14ac:dyDescent="0.25">
      <c r="A839">
        <v>46</v>
      </c>
      <c r="B839">
        <v>36</v>
      </c>
      <c r="C839">
        <v>82</v>
      </c>
      <c r="D839" t="s">
        <v>34</v>
      </c>
      <c r="E839">
        <v>-80591.785149999996</v>
      </c>
      <c r="F839">
        <v>5.4900000000000001E-3</v>
      </c>
      <c r="G839">
        <f t="shared" si="12"/>
        <v>-80591.785149999996</v>
      </c>
    </row>
    <row r="840" spans="1:7" x14ac:dyDescent="0.25">
      <c r="A840">
        <v>45</v>
      </c>
      <c r="B840">
        <v>37</v>
      </c>
      <c r="C840">
        <v>82</v>
      </c>
      <c r="D840" t="s">
        <v>35</v>
      </c>
      <c r="E840">
        <v>-76187.803</v>
      </c>
      <c r="F840">
        <v>3.0089999999999999</v>
      </c>
      <c r="G840">
        <f t="shared" si="12"/>
        <v>-76187.803</v>
      </c>
    </row>
    <row r="841" spans="1:7" x14ac:dyDescent="0.25">
      <c r="A841">
        <v>44</v>
      </c>
      <c r="B841">
        <v>38</v>
      </c>
      <c r="C841">
        <v>82</v>
      </c>
      <c r="D841" t="s">
        <v>36</v>
      </c>
      <c r="E841">
        <v>-76010.053</v>
      </c>
      <c r="F841">
        <v>5.992</v>
      </c>
      <c r="G841">
        <f t="shared" ref="G841:G904" si="13">IF(ISNUMBER(E841),E841,VALUE(SUBSTITUTE(E841,"#",".01")))</f>
        <v>-76010.053</v>
      </c>
    </row>
    <row r="842" spans="1:7" x14ac:dyDescent="0.25">
      <c r="A842">
        <v>43</v>
      </c>
      <c r="B842">
        <v>39</v>
      </c>
      <c r="C842">
        <v>82</v>
      </c>
      <c r="D842" t="s">
        <v>37</v>
      </c>
      <c r="E842">
        <v>-68064.091</v>
      </c>
      <c r="F842">
        <v>5.4989999999999997</v>
      </c>
      <c r="G842">
        <f t="shared" si="13"/>
        <v>-68064.091</v>
      </c>
    </row>
    <row r="843" spans="1:7" x14ac:dyDescent="0.25">
      <c r="A843">
        <v>42</v>
      </c>
      <c r="B843">
        <v>40</v>
      </c>
      <c r="C843">
        <v>82</v>
      </c>
      <c r="D843" t="s">
        <v>38</v>
      </c>
      <c r="E843">
        <v>-63631.286999999997</v>
      </c>
      <c r="F843">
        <v>11.178000000000001</v>
      </c>
      <c r="G843">
        <f t="shared" si="13"/>
        <v>-63631.286999999997</v>
      </c>
    </row>
    <row r="844" spans="1:7" x14ac:dyDescent="0.25">
      <c r="A844">
        <v>41</v>
      </c>
      <c r="B844">
        <v>41</v>
      </c>
      <c r="C844">
        <v>82</v>
      </c>
      <c r="D844" t="s">
        <v>39</v>
      </c>
      <c r="E844" t="s">
        <v>764</v>
      </c>
      <c r="F844" t="s">
        <v>225</v>
      </c>
      <c r="G844" t="e">
        <f t="shared" si="13"/>
        <v>#VALUE!</v>
      </c>
    </row>
    <row r="845" spans="1:7" x14ac:dyDescent="0.25">
      <c r="A845">
        <v>40</v>
      </c>
      <c r="B845">
        <v>42</v>
      </c>
      <c r="C845">
        <v>82</v>
      </c>
      <c r="D845" t="s">
        <v>40</v>
      </c>
      <c r="E845" t="s">
        <v>765</v>
      </c>
      <c r="F845" t="s">
        <v>609</v>
      </c>
      <c r="G845" t="e">
        <f t="shared" si="13"/>
        <v>#VALUE!</v>
      </c>
    </row>
    <row r="846" spans="1:7" x14ac:dyDescent="0.25">
      <c r="A846">
        <v>53</v>
      </c>
      <c r="B846">
        <v>30</v>
      </c>
      <c r="C846">
        <v>83</v>
      </c>
      <c r="D846" t="s">
        <v>28</v>
      </c>
      <c r="E846" t="s">
        <v>766</v>
      </c>
      <c r="F846" t="s">
        <v>225</v>
      </c>
      <c r="G846" t="e">
        <f t="shared" si="13"/>
        <v>#VALUE!</v>
      </c>
    </row>
    <row r="847" spans="1:7" x14ac:dyDescent="0.25">
      <c r="A847">
        <v>52</v>
      </c>
      <c r="B847">
        <v>31</v>
      </c>
      <c r="C847">
        <v>83</v>
      </c>
      <c r="D847" t="s">
        <v>29</v>
      </c>
      <c r="E847">
        <v>-49257.122000000003</v>
      </c>
      <c r="F847">
        <v>2.613</v>
      </c>
      <c r="G847">
        <f t="shared" si="13"/>
        <v>-49257.122000000003</v>
      </c>
    </row>
    <row r="848" spans="1:7" x14ac:dyDescent="0.25">
      <c r="A848">
        <v>51</v>
      </c>
      <c r="B848">
        <v>32</v>
      </c>
      <c r="C848">
        <v>83</v>
      </c>
      <c r="D848" t="s">
        <v>30</v>
      </c>
      <c r="E848">
        <v>-60976.434999999998</v>
      </c>
      <c r="F848">
        <v>2.427</v>
      </c>
      <c r="G848">
        <f t="shared" si="13"/>
        <v>-60976.434999999998</v>
      </c>
    </row>
    <row r="849" spans="1:7" x14ac:dyDescent="0.25">
      <c r="A849">
        <v>50</v>
      </c>
      <c r="B849">
        <v>33</v>
      </c>
      <c r="C849">
        <v>83</v>
      </c>
      <c r="D849" t="s">
        <v>31</v>
      </c>
      <c r="E849">
        <v>-69669.323000000004</v>
      </c>
      <c r="F849">
        <v>2.7989999999999999</v>
      </c>
      <c r="G849">
        <f t="shared" si="13"/>
        <v>-69669.323000000004</v>
      </c>
    </row>
    <row r="850" spans="1:7" x14ac:dyDescent="0.25">
      <c r="A850">
        <v>49</v>
      </c>
      <c r="B850">
        <v>34</v>
      </c>
      <c r="C850">
        <v>83</v>
      </c>
      <c r="D850" t="s">
        <v>32</v>
      </c>
      <c r="E850">
        <v>-75340.53</v>
      </c>
      <c r="F850">
        <v>3.036</v>
      </c>
      <c r="G850">
        <f t="shared" si="13"/>
        <v>-75340.53</v>
      </c>
    </row>
    <row r="851" spans="1:7" x14ac:dyDescent="0.25">
      <c r="A851">
        <v>48</v>
      </c>
      <c r="B851">
        <v>35</v>
      </c>
      <c r="C851">
        <v>83</v>
      </c>
      <c r="D851" t="s">
        <v>33</v>
      </c>
      <c r="E851">
        <v>-79013.709000000003</v>
      </c>
      <c r="F851">
        <v>3.7949999999999999</v>
      </c>
      <c r="G851">
        <f t="shared" si="13"/>
        <v>-79013.709000000003</v>
      </c>
    </row>
    <row r="852" spans="1:7" x14ac:dyDescent="0.25">
      <c r="A852">
        <v>47</v>
      </c>
      <c r="B852">
        <v>36</v>
      </c>
      <c r="C852">
        <v>83</v>
      </c>
      <c r="D852" t="s">
        <v>34</v>
      </c>
      <c r="E852">
        <v>-79990.633000000002</v>
      </c>
      <c r="F852">
        <v>8.9999999999999993E-3</v>
      </c>
      <c r="G852">
        <f t="shared" si="13"/>
        <v>-79990.633000000002</v>
      </c>
    </row>
    <row r="853" spans="1:7" x14ac:dyDescent="0.25">
      <c r="A853">
        <v>46</v>
      </c>
      <c r="B853">
        <v>37</v>
      </c>
      <c r="C853">
        <v>83</v>
      </c>
      <c r="D853" t="s">
        <v>35</v>
      </c>
      <c r="E853">
        <v>-79070.63</v>
      </c>
      <c r="F853">
        <v>2.3290000000000002</v>
      </c>
      <c r="G853">
        <f t="shared" si="13"/>
        <v>-79070.63</v>
      </c>
    </row>
    <row r="854" spans="1:7" x14ac:dyDescent="0.25">
      <c r="A854">
        <v>45</v>
      </c>
      <c r="B854">
        <v>38</v>
      </c>
      <c r="C854">
        <v>83</v>
      </c>
      <c r="D854" t="s">
        <v>36</v>
      </c>
      <c r="E854">
        <v>-76797.606</v>
      </c>
      <c r="F854">
        <v>6.8339999999999996</v>
      </c>
      <c r="G854">
        <f t="shared" si="13"/>
        <v>-76797.606</v>
      </c>
    </row>
    <row r="855" spans="1:7" x14ac:dyDescent="0.25">
      <c r="A855">
        <v>44</v>
      </c>
      <c r="B855">
        <v>39</v>
      </c>
      <c r="C855">
        <v>83</v>
      </c>
      <c r="D855" t="s">
        <v>37</v>
      </c>
      <c r="E855">
        <v>-72205.664999999994</v>
      </c>
      <c r="F855">
        <v>18.631</v>
      </c>
      <c r="G855">
        <f t="shared" si="13"/>
        <v>-72205.664999999994</v>
      </c>
    </row>
    <row r="856" spans="1:7" x14ac:dyDescent="0.25">
      <c r="A856">
        <v>43</v>
      </c>
      <c r="B856">
        <v>40</v>
      </c>
      <c r="C856">
        <v>83</v>
      </c>
      <c r="D856" t="s">
        <v>38</v>
      </c>
      <c r="E856">
        <v>-65911.653999999995</v>
      </c>
      <c r="F856">
        <v>6.43</v>
      </c>
      <c r="G856">
        <f t="shared" si="13"/>
        <v>-65911.653999999995</v>
      </c>
    </row>
    <row r="857" spans="1:7" x14ac:dyDescent="0.25">
      <c r="A857">
        <v>42</v>
      </c>
      <c r="B857">
        <v>41</v>
      </c>
      <c r="C857">
        <v>83</v>
      </c>
      <c r="D857" t="s">
        <v>39</v>
      </c>
      <c r="E857">
        <v>-57556.082999999999</v>
      </c>
      <c r="F857">
        <v>150.90199999999999</v>
      </c>
      <c r="G857">
        <f t="shared" si="13"/>
        <v>-57556.082999999999</v>
      </c>
    </row>
    <row r="858" spans="1:7" x14ac:dyDescent="0.25">
      <c r="A858">
        <v>41</v>
      </c>
      <c r="B858">
        <v>42</v>
      </c>
      <c r="C858">
        <v>83</v>
      </c>
      <c r="D858" t="s">
        <v>40</v>
      </c>
      <c r="E858" t="s">
        <v>767</v>
      </c>
      <c r="F858" t="s">
        <v>197</v>
      </c>
      <c r="G858" t="e">
        <f t="shared" si="13"/>
        <v>#VALUE!</v>
      </c>
    </row>
    <row r="859" spans="1:7" x14ac:dyDescent="0.25">
      <c r="A859">
        <v>40</v>
      </c>
      <c r="B859">
        <v>43</v>
      </c>
      <c r="C859">
        <v>83</v>
      </c>
      <c r="D859" t="s">
        <v>41</v>
      </c>
      <c r="E859" t="s">
        <v>768</v>
      </c>
      <c r="F859" t="s">
        <v>582</v>
      </c>
      <c r="G859" t="e">
        <f t="shared" si="13"/>
        <v>#VALUE!</v>
      </c>
    </row>
    <row r="860" spans="1:7" x14ac:dyDescent="0.25">
      <c r="A860">
        <v>54</v>
      </c>
      <c r="B860">
        <v>30</v>
      </c>
      <c r="C860">
        <v>84</v>
      </c>
      <c r="D860" t="s">
        <v>28</v>
      </c>
      <c r="E860" t="s">
        <v>769</v>
      </c>
      <c r="F860" t="s">
        <v>609</v>
      </c>
      <c r="G860" t="e">
        <f t="shared" si="13"/>
        <v>#VALUE!</v>
      </c>
    </row>
    <row r="861" spans="1:7" x14ac:dyDescent="0.25">
      <c r="A861">
        <v>53</v>
      </c>
      <c r="B861">
        <v>31</v>
      </c>
      <c r="C861">
        <v>84</v>
      </c>
      <c r="D861" t="s">
        <v>29</v>
      </c>
      <c r="E861" t="s">
        <v>770</v>
      </c>
      <c r="F861" t="s">
        <v>202</v>
      </c>
      <c r="G861" t="e">
        <f t="shared" si="13"/>
        <v>#VALUE!</v>
      </c>
    </row>
    <row r="862" spans="1:7" x14ac:dyDescent="0.25">
      <c r="A862">
        <v>52</v>
      </c>
      <c r="B862">
        <v>32</v>
      </c>
      <c r="C862">
        <v>84</v>
      </c>
      <c r="D862" t="s">
        <v>30</v>
      </c>
      <c r="E862">
        <v>-58148.428</v>
      </c>
      <c r="F862">
        <v>3.1709999999999998</v>
      </c>
      <c r="G862">
        <f t="shared" si="13"/>
        <v>-58148.428</v>
      </c>
    </row>
    <row r="863" spans="1:7" x14ac:dyDescent="0.25">
      <c r="A863">
        <v>51</v>
      </c>
      <c r="B863">
        <v>33</v>
      </c>
      <c r="C863">
        <v>84</v>
      </c>
      <c r="D863" t="s">
        <v>31</v>
      </c>
      <c r="E863">
        <v>-65853.56</v>
      </c>
      <c r="F863">
        <v>3.1709999999999998</v>
      </c>
      <c r="G863">
        <f t="shared" si="13"/>
        <v>-65853.56</v>
      </c>
    </row>
    <row r="864" spans="1:7" x14ac:dyDescent="0.25">
      <c r="A864">
        <v>50</v>
      </c>
      <c r="B864">
        <v>34</v>
      </c>
      <c r="C864">
        <v>84</v>
      </c>
      <c r="D864" t="s">
        <v>32</v>
      </c>
      <c r="E864">
        <v>-75947.721000000005</v>
      </c>
      <c r="F864">
        <v>1.9610000000000001</v>
      </c>
      <c r="G864">
        <f t="shared" si="13"/>
        <v>-75947.721000000005</v>
      </c>
    </row>
    <row r="865" spans="1:7" x14ac:dyDescent="0.25">
      <c r="A865">
        <v>49</v>
      </c>
      <c r="B865">
        <v>35</v>
      </c>
      <c r="C865">
        <v>84</v>
      </c>
      <c r="D865" t="s">
        <v>33</v>
      </c>
      <c r="E865">
        <v>-77783.084000000003</v>
      </c>
      <c r="F865">
        <v>25.73</v>
      </c>
      <c r="G865">
        <f t="shared" si="13"/>
        <v>-77783.084000000003</v>
      </c>
    </row>
    <row r="866" spans="1:7" x14ac:dyDescent="0.25">
      <c r="A866">
        <v>48</v>
      </c>
      <c r="B866">
        <v>36</v>
      </c>
      <c r="C866">
        <v>84</v>
      </c>
      <c r="D866" t="s">
        <v>34</v>
      </c>
      <c r="E866">
        <v>-82439.335099999997</v>
      </c>
      <c r="F866">
        <v>3.79E-3</v>
      </c>
      <c r="G866">
        <f t="shared" si="13"/>
        <v>-82439.335099999997</v>
      </c>
    </row>
    <row r="867" spans="1:7" x14ac:dyDescent="0.25">
      <c r="A867">
        <v>47</v>
      </c>
      <c r="B867">
        <v>37</v>
      </c>
      <c r="C867">
        <v>84</v>
      </c>
      <c r="D867" t="s">
        <v>35</v>
      </c>
      <c r="E867">
        <v>-79758.964000000007</v>
      </c>
      <c r="F867">
        <v>2.194</v>
      </c>
      <c r="G867">
        <f t="shared" si="13"/>
        <v>-79758.964000000007</v>
      </c>
    </row>
    <row r="868" spans="1:7" x14ac:dyDescent="0.25">
      <c r="A868">
        <v>46</v>
      </c>
      <c r="B868">
        <v>38</v>
      </c>
      <c r="C868">
        <v>84</v>
      </c>
      <c r="D868" t="s">
        <v>36</v>
      </c>
      <c r="E868">
        <v>-80649.570000000007</v>
      </c>
      <c r="F868">
        <v>1.2430000000000001</v>
      </c>
      <c r="G868">
        <f t="shared" si="13"/>
        <v>-80649.570000000007</v>
      </c>
    </row>
    <row r="869" spans="1:7" x14ac:dyDescent="0.25">
      <c r="A869">
        <v>45</v>
      </c>
      <c r="B869">
        <v>39</v>
      </c>
      <c r="C869">
        <v>84</v>
      </c>
      <c r="D869" t="s">
        <v>37</v>
      </c>
      <c r="E869">
        <v>-73894.430999999997</v>
      </c>
      <c r="F869">
        <v>4.2990000000000004</v>
      </c>
      <c r="G869">
        <f t="shared" si="13"/>
        <v>-73894.430999999997</v>
      </c>
    </row>
    <row r="870" spans="1:7" x14ac:dyDescent="0.25">
      <c r="A870">
        <v>44</v>
      </c>
      <c r="B870">
        <v>40</v>
      </c>
      <c r="C870">
        <v>84</v>
      </c>
      <c r="D870" t="s">
        <v>38</v>
      </c>
      <c r="E870">
        <v>-71421.686000000002</v>
      </c>
      <c r="F870">
        <v>5.4989999999999997</v>
      </c>
      <c r="G870">
        <f t="shared" si="13"/>
        <v>-71421.686000000002</v>
      </c>
    </row>
    <row r="871" spans="1:7" x14ac:dyDescent="0.25">
      <c r="A871">
        <v>43</v>
      </c>
      <c r="B871">
        <v>41</v>
      </c>
      <c r="C871">
        <v>84</v>
      </c>
      <c r="D871" t="s">
        <v>39</v>
      </c>
      <c r="E871">
        <v>-61218.716999999997</v>
      </c>
      <c r="F871">
        <v>13.041</v>
      </c>
      <c r="G871">
        <f t="shared" si="13"/>
        <v>-61218.716999999997</v>
      </c>
    </row>
    <row r="872" spans="1:7" x14ac:dyDescent="0.25">
      <c r="A872">
        <v>42</v>
      </c>
      <c r="B872">
        <v>42</v>
      </c>
      <c r="C872">
        <v>84</v>
      </c>
      <c r="D872" t="s">
        <v>40</v>
      </c>
      <c r="E872" t="s">
        <v>771</v>
      </c>
      <c r="F872" t="s">
        <v>200</v>
      </c>
      <c r="G872" t="e">
        <f t="shared" si="13"/>
        <v>#VALUE!</v>
      </c>
    </row>
    <row r="873" spans="1:7" x14ac:dyDescent="0.25">
      <c r="A873">
        <v>41</v>
      </c>
      <c r="B873">
        <v>43</v>
      </c>
      <c r="C873">
        <v>84</v>
      </c>
      <c r="D873" t="s">
        <v>41</v>
      </c>
      <c r="E873" t="s">
        <v>772</v>
      </c>
      <c r="F873" t="s">
        <v>609</v>
      </c>
      <c r="G873" t="e">
        <f t="shared" si="13"/>
        <v>#VALUE!</v>
      </c>
    </row>
    <row r="874" spans="1:7" x14ac:dyDescent="0.25">
      <c r="A874">
        <v>55</v>
      </c>
      <c r="B874">
        <v>30</v>
      </c>
      <c r="C874">
        <v>85</v>
      </c>
      <c r="D874" t="s">
        <v>28</v>
      </c>
      <c r="E874" t="s">
        <v>773</v>
      </c>
      <c r="F874" t="s">
        <v>582</v>
      </c>
      <c r="G874" t="e">
        <f t="shared" si="13"/>
        <v>#VALUE!</v>
      </c>
    </row>
    <row r="875" spans="1:7" x14ac:dyDescent="0.25">
      <c r="A875">
        <v>54</v>
      </c>
      <c r="B875">
        <v>31</v>
      </c>
      <c r="C875">
        <v>85</v>
      </c>
      <c r="D875" t="s">
        <v>29</v>
      </c>
      <c r="E875" t="s">
        <v>774</v>
      </c>
      <c r="F875" t="s">
        <v>200</v>
      </c>
      <c r="G875" t="e">
        <f t="shared" si="13"/>
        <v>#VALUE!</v>
      </c>
    </row>
    <row r="876" spans="1:7" x14ac:dyDescent="0.25">
      <c r="A876">
        <v>53</v>
      </c>
      <c r="B876">
        <v>32</v>
      </c>
      <c r="C876">
        <v>85</v>
      </c>
      <c r="D876" t="s">
        <v>30</v>
      </c>
      <c r="E876">
        <v>-53123.42</v>
      </c>
      <c r="F876">
        <v>3.7290000000000001</v>
      </c>
      <c r="G876">
        <f t="shared" si="13"/>
        <v>-53123.42</v>
      </c>
    </row>
    <row r="877" spans="1:7" x14ac:dyDescent="0.25">
      <c r="A877">
        <v>52</v>
      </c>
      <c r="B877">
        <v>33</v>
      </c>
      <c r="C877">
        <v>85</v>
      </c>
      <c r="D877" t="s">
        <v>31</v>
      </c>
      <c r="E877">
        <v>-63189.144</v>
      </c>
      <c r="F877">
        <v>3.0779999999999998</v>
      </c>
      <c r="G877">
        <f t="shared" si="13"/>
        <v>-63189.144</v>
      </c>
    </row>
    <row r="878" spans="1:7" x14ac:dyDescent="0.25">
      <c r="A878">
        <v>51</v>
      </c>
      <c r="B878">
        <v>34</v>
      </c>
      <c r="C878">
        <v>85</v>
      </c>
      <c r="D878" t="s">
        <v>32</v>
      </c>
      <c r="E878">
        <v>-72413.635999999999</v>
      </c>
      <c r="F878">
        <v>2.613</v>
      </c>
      <c r="G878">
        <f t="shared" si="13"/>
        <v>-72413.635999999999</v>
      </c>
    </row>
    <row r="879" spans="1:7" x14ac:dyDescent="0.25">
      <c r="A879">
        <v>50</v>
      </c>
      <c r="B879">
        <v>35</v>
      </c>
      <c r="C879">
        <v>85</v>
      </c>
      <c r="D879" t="s">
        <v>33</v>
      </c>
      <c r="E879">
        <v>-78575.468999999997</v>
      </c>
      <c r="F879">
        <v>3.0779999999999998</v>
      </c>
      <c r="G879">
        <f t="shared" si="13"/>
        <v>-78575.468999999997</v>
      </c>
    </row>
    <row r="880" spans="1:7" x14ac:dyDescent="0.25">
      <c r="A880">
        <v>49</v>
      </c>
      <c r="B880">
        <v>36</v>
      </c>
      <c r="C880">
        <v>85</v>
      </c>
      <c r="D880" t="s">
        <v>34</v>
      </c>
      <c r="E880">
        <v>-81480.331000000006</v>
      </c>
      <c r="F880">
        <v>2</v>
      </c>
      <c r="G880">
        <f t="shared" si="13"/>
        <v>-81480.331000000006</v>
      </c>
    </row>
    <row r="881" spans="1:7" x14ac:dyDescent="0.25">
      <c r="A881">
        <v>48</v>
      </c>
      <c r="B881">
        <v>37</v>
      </c>
      <c r="C881">
        <v>85</v>
      </c>
      <c r="D881" t="s">
        <v>35</v>
      </c>
      <c r="E881">
        <v>-82167.330499999996</v>
      </c>
      <c r="F881">
        <v>4.9800000000000001E-3</v>
      </c>
      <c r="G881">
        <f t="shared" si="13"/>
        <v>-82167.330499999996</v>
      </c>
    </row>
    <row r="882" spans="1:7" x14ac:dyDescent="0.25">
      <c r="A882">
        <v>47</v>
      </c>
      <c r="B882">
        <v>38</v>
      </c>
      <c r="C882">
        <v>85</v>
      </c>
      <c r="D882" t="s">
        <v>36</v>
      </c>
      <c r="E882">
        <v>-81103.28</v>
      </c>
      <c r="F882">
        <v>2.8130000000000002</v>
      </c>
      <c r="G882">
        <f t="shared" si="13"/>
        <v>-81103.28</v>
      </c>
    </row>
    <row r="883" spans="1:7" x14ac:dyDescent="0.25">
      <c r="A883">
        <v>46</v>
      </c>
      <c r="B883">
        <v>39</v>
      </c>
      <c r="C883">
        <v>85</v>
      </c>
      <c r="D883" t="s">
        <v>37</v>
      </c>
      <c r="E883">
        <v>-77842.123000000007</v>
      </c>
      <c r="F883">
        <v>18.965</v>
      </c>
      <c r="G883">
        <f t="shared" si="13"/>
        <v>-77842.123000000007</v>
      </c>
    </row>
    <row r="884" spans="1:7" x14ac:dyDescent="0.25">
      <c r="A884">
        <v>45</v>
      </c>
      <c r="B884">
        <v>40</v>
      </c>
      <c r="C884">
        <v>85</v>
      </c>
      <c r="D884" t="s">
        <v>38</v>
      </c>
      <c r="E884">
        <v>-73175.188999999998</v>
      </c>
      <c r="F884">
        <v>6.43</v>
      </c>
      <c r="G884">
        <f t="shared" si="13"/>
        <v>-73175.188999999998</v>
      </c>
    </row>
    <row r="885" spans="1:7" x14ac:dyDescent="0.25">
      <c r="A885">
        <v>44</v>
      </c>
      <c r="B885">
        <v>41</v>
      </c>
      <c r="C885">
        <v>85</v>
      </c>
      <c r="D885" t="s">
        <v>39</v>
      </c>
      <c r="E885">
        <v>-66279.676000000007</v>
      </c>
      <c r="F885">
        <v>4.0990000000000002</v>
      </c>
      <c r="G885">
        <f t="shared" si="13"/>
        <v>-66279.676000000007</v>
      </c>
    </row>
    <row r="886" spans="1:7" x14ac:dyDescent="0.25">
      <c r="A886">
        <v>43</v>
      </c>
      <c r="B886">
        <v>42</v>
      </c>
      <c r="C886">
        <v>85</v>
      </c>
      <c r="D886" t="s">
        <v>40</v>
      </c>
      <c r="E886">
        <v>-57509.752999999997</v>
      </c>
      <c r="F886">
        <v>15.835000000000001</v>
      </c>
      <c r="G886">
        <f t="shared" si="13"/>
        <v>-57509.752999999997</v>
      </c>
    </row>
    <row r="887" spans="1:7" x14ac:dyDescent="0.25">
      <c r="A887">
        <v>42</v>
      </c>
      <c r="B887">
        <v>43</v>
      </c>
      <c r="C887">
        <v>85</v>
      </c>
      <c r="D887" t="s">
        <v>41</v>
      </c>
      <c r="E887" t="s">
        <v>775</v>
      </c>
      <c r="F887" t="s">
        <v>609</v>
      </c>
      <c r="G887" t="e">
        <f t="shared" si="13"/>
        <v>#VALUE!</v>
      </c>
    </row>
    <row r="888" spans="1:7" x14ac:dyDescent="0.25">
      <c r="A888">
        <v>41</v>
      </c>
      <c r="B888">
        <v>44</v>
      </c>
      <c r="C888">
        <v>85</v>
      </c>
      <c r="D888" t="s">
        <v>42</v>
      </c>
      <c r="E888" t="s">
        <v>776</v>
      </c>
      <c r="F888" t="s">
        <v>582</v>
      </c>
      <c r="G888" t="e">
        <f t="shared" si="13"/>
        <v>#VALUE!</v>
      </c>
    </row>
    <row r="889" spans="1:7" x14ac:dyDescent="0.25">
      <c r="A889">
        <v>55</v>
      </c>
      <c r="B889">
        <v>31</v>
      </c>
      <c r="C889">
        <v>86</v>
      </c>
      <c r="D889" t="s">
        <v>29</v>
      </c>
      <c r="E889" t="s">
        <v>777</v>
      </c>
      <c r="F889" t="s">
        <v>609</v>
      </c>
      <c r="G889" t="e">
        <f t="shared" si="13"/>
        <v>#VALUE!</v>
      </c>
    </row>
    <row r="890" spans="1:7" x14ac:dyDescent="0.25">
      <c r="A890">
        <v>54</v>
      </c>
      <c r="B890">
        <v>32</v>
      </c>
      <c r="C890">
        <v>86</v>
      </c>
      <c r="D890" t="s">
        <v>30</v>
      </c>
      <c r="E890">
        <v>-49399.921999999999</v>
      </c>
      <c r="F890">
        <v>437.80200000000002</v>
      </c>
      <c r="G890">
        <f t="shared" si="13"/>
        <v>-49399.921999999999</v>
      </c>
    </row>
    <row r="891" spans="1:7" x14ac:dyDescent="0.25">
      <c r="A891">
        <v>53</v>
      </c>
      <c r="B891">
        <v>33</v>
      </c>
      <c r="C891">
        <v>86</v>
      </c>
      <c r="D891" t="s">
        <v>31</v>
      </c>
      <c r="E891">
        <v>-58962.142</v>
      </c>
      <c r="F891">
        <v>3.45</v>
      </c>
      <c r="G891">
        <f t="shared" si="13"/>
        <v>-58962.142</v>
      </c>
    </row>
    <row r="892" spans="1:7" x14ac:dyDescent="0.25">
      <c r="A892">
        <v>52</v>
      </c>
      <c r="B892">
        <v>34</v>
      </c>
      <c r="C892">
        <v>86</v>
      </c>
      <c r="D892" t="s">
        <v>32</v>
      </c>
      <c r="E892">
        <v>-70503.167000000001</v>
      </c>
      <c r="F892">
        <v>2.52</v>
      </c>
      <c r="G892">
        <f t="shared" si="13"/>
        <v>-70503.167000000001</v>
      </c>
    </row>
    <row r="893" spans="1:7" x14ac:dyDescent="0.25">
      <c r="A893">
        <v>51</v>
      </c>
      <c r="B893">
        <v>35</v>
      </c>
      <c r="C893">
        <v>86</v>
      </c>
      <c r="D893" t="s">
        <v>33</v>
      </c>
      <c r="E893">
        <v>-75632.251999999993</v>
      </c>
      <c r="F893">
        <v>3.0779999999999998</v>
      </c>
      <c r="G893">
        <f t="shared" si="13"/>
        <v>-75632.251999999993</v>
      </c>
    </row>
    <row r="894" spans="1:7" x14ac:dyDescent="0.25">
      <c r="A894">
        <v>50</v>
      </c>
      <c r="B894">
        <v>36</v>
      </c>
      <c r="C894">
        <v>86</v>
      </c>
      <c r="D894" t="s">
        <v>34</v>
      </c>
      <c r="E894">
        <v>-83265.665640000007</v>
      </c>
      <c r="F894">
        <v>3.6900000000000001E-3</v>
      </c>
      <c r="G894">
        <f t="shared" si="13"/>
        <v>-83265.665640000007</v>
      </c>
    </row>
    <row r="895" spans="1:7" x14ac:dyDescent="0.25">
      <c r="A895">
        <v>49</v>
      </c>
      <c r="B895">
        <v>37</v>
      </c>
      <c r="C895">
        <v>86</v>
      </c>
      <c r="D895" t="s">
        <v>35</v>
      </c>
      <c r="E895">
        <v>-82746.993000000002</v>
      </c>
      <c r="F895">
        <v>0.2</v>
      </c>
      <c r="G895">
        <f t="shared" si="13"/>
        <v>-82746.993000000002</v>
      </c>
    </row>
    <row r="896" spans="1:7" x14ac:dyDescent="0.25">
      <c r="A896">
        <v>48</v>
      </c>
      <c r="B896">
        <v>38</v>
      </c>
      <c r="C896">
        <v>86</v>
      </c>
      <c r="D896" t="s">
        <v>36</v>
      </c>
      <c r="E896">
        <v>-84523.089349999995</v>
      </c>
      <c r="F896">
        <v>5.2199999999999998E-3</v>
      </c>
      <c r="G896">
        <f t="shared" si="13"/>
        <v>-84523.089349999995</v>
      </c>
    </row>
    <row r="897" spans="1:7" x14ac:dyDescent="0.25">
      <c r="A897">
        <v>47</v>
      </c>
      <c r="B897">
        <v>39</v>
      </c>
      <c r="C897">
        <v>86</v>
      </c>
      <c r="D897" t="s">
        <v>37</v>
      </c>
      <c r="E897">
        <v>-79283.089000000007</v>
      </c>
      <c r="F897">
        <v>14.141999999999999</v>
      </c>
      <c r="G897">
        <f t="shared" si="13"/>
        <v>-79283.089000000007</v>
      </c>
    </row>
    <row r="898" spans="1:7" x14ac:dyDescent="0.25">
      <c r="A898">
        <v>46</v>
      </c>
      <c r="B898">
        <v>40</v>
      </c>
      <c r="C898">
        <v>86</v>
      </c>
      <c r="D898" t="s">
        <v>38</v>
      </c>
      <c r="E898">
        <v>-77969.013999999996</v>
      </c>
      <c r="F898">
        <v>3.5659999999999998</v>
      </c>
      <c r="G898">
        <f t="shared" si="13"/>
        <v>-77969.013999999996</v>
      </c>
    </row>
    <row r="899" spans="1:7" x14ac:dyDescent="0.25">
      <c r="A899">
        <v>45</v>
      </c>
      <c r="B899">
        <v>41</v>
      </c>
      <c r="C899">
        <v>86</v>
      </c>
      <c r="D899" t="s">
        <v>39</v>
      </c>
      <c r="E899">
        <v>-69134.054000000004</v>
      </c>
      <c r="F899">
        <v>5.4989999999999997</v>
      </c>
      <c r="G899">
        <f t="shared" si="13"/>
        <v>-69134.054000000004</v>
      </c>
    </row>
    <row r="900" spans="1:7" x14ac:dyDescent="0.25">
      <c r="A900">
        <v>44</v>
      </c>
      <c r="B900">
        <v>42</v>
      </c>
      <c r="C900">
        <v>86</v>
      </c>
      <c r="D900" t="s">
        <v>40</v>
      </c>
      <c r="E900">
        <v>-64110.245000000003</v>
      </c>
      <c r="F900">
        <v>3.726</v>
      </c>
      <c r="G900">
        <f t="shared" si="13"/>
        <v>-64110.245000000003</v>
      </c>
    </row>
    <row r="901" spans="1:7" x14ac:dyDescent="0.25">
      <c r="A901">
        <v>43</v>
      </c>
      <c r="B901">
        <v>43</v>
      </c>
      <c r="C901">
        <v>86</v>
      </c>
      <c r="D901" t="s">
        <v>41</v>
      </c>
      <c r="E901" t="s">
        <v>778</v>
      </c>
      <c r="F901" t="s">
        <v>225</v>
      </c>
      <c r="G901" t="e">
        <f t="shared" si="13"/>
        <v>#VALUE!</v>
      </c>
    </row>
    <row r="902" spans="1:7" x14ac:dyDescent="0.25">
      <c r="A902">
        <v>42</v>
      </c>
      <c r="B902">
        <v>44</v>
      </c>
      <c r="C902">
        <v>86</v>
      </c>
      <c r="D902" t="s">
        <v>42</v>
      </c>
      <c r="E902" t="s">
        <v>779</v>
      </c>
      <c r="F902" t="s">
        <v>609</v>
      </c>
      <c r="G902" t="e">
        <f t="shared" si="13"/>
        <v>#VALUE!</v>
      </c>
    </row>
    <row r="903" spans="1:7" x14ac:dyDescent="0.25">
      <c r="A903">
        <v>56</v>
      </c>
      <c r="B903">
        <v>31</v>
      </c>
      <c r="C903">
        <v>87</v>
      </c>
      <c r="D903" t="s">
        <v>29</v>
      </c>
      <c r="E903" t="s">
        <v>780</v>
      </c>
      <c r="F903" t="s">
        <v>582</v>
      </c>
      <c r="G903" t="e">
        <f t="shared" si="13"/>
        <v>#VALUE!</v>
      </c>
    </row>
    <row r="904" spans="1:7" x14ac:dyDescent="0.25">
      <c r="A904">
        <v>55</v>
      </c>
      <c r="B904">
        <v>32</v>
      </c>
      <c r="C904">
        <v>87</v>
      </c>
      <c r="D904" t="s">
        <v>30</v>
      </c>
      <c r="E904" t="s">
        <v>781</v>
      </c>
      <c r="F904" t="s">
        <v>225</v>
      </c>
      <c r="G904" t="e">
        <f t="shared" si="13"/>
        <v>#VALUE!</v>
      </c>
    </row>
    <row r="905" spans="1:7" x14ac:dyDescent="0.25">
      <c r="A905">
        <v>54</v>
      </c>
      <c r="B905">
        <v>33</v>
      </c>
      <c r="C905">
        <v>87</v>
      </c>
      <c r="D905" t="s">
        <v>31</v>
      </c>
      <c r="E905">
        <v>-55617.906999999999</v>
      </c>
      <c r="F905">
        <v>2.9849999999999999</v>
      </c>
      <c r="G905">
        <f t="shared" ref="G905:G968" si="14">IF(ISNUMBER(E905),E905,VALUE(SUBSTITUTE(E905,"#",".01")))</f>
        <v>-55617.906999999999</v>
      </c>
    </row>
    <row r="906" spans="1:7" x14ac:dyDescent="0.25">
      <c r="A906">
        <v>53</v>
      </c>
      <c r="B906">
        <v>34</v>
      </c>
      <c r="C906">
        <v>87</v>
      </c>
      <c r="D906" t="s">
        <v>32</v>
      </c>
      <c r="E906">
        <v>-66426.125</v>
      </c>
      <c r="F906">
        <v>2.2410000000000001</v>
      </c>
      <c r="G906">
        <f t="shared" si="14"/>
        <v>-66426.125</v>
      </c>
    </row>
    <row r="907" spans="1:7" x14ac:dyDescent="0.25">
      <c r="A907">
        <v>52</v>
      </c>
      <c r="B907">
        <v>35</v>
      </c>
      <c r="C907">
        <v>87</v>
      </c>
      <c r="D907" t="s">
        <v>33</v>
      </c>
      <c r="E907">
        <v>-73891.676000000007</v>
      </c>
      <c r="F907">
        <v>3.1709999999999998</v>
      </c>
      <c r="G907">
        <f t="shared" si="14"/>
        <v>-73891.676000000007</v>
      </c>
    </row>
    <row r="908" spans="1:7" x14ac:dyDescent="0.25">
      <c r="A908">
        <v>51</v>
      </c>
      <c r="B908">
        <v>36</v>
      </c>
      <c r="C908">
        <v>87</v>
      </c>
      <c r="D908" t="s">
        <v>34</v>
      </c>
      <c r="E908">
        <v>-80709.521999999997</v>
      </c>
      <c r="F908">
        <v>0.246</v>
      </c>
      <c r="G908">
        <f t="shared" si="14"/>
        <v>-80709.521999999997</v>
      </c>
    </row>
    <row r="909" spans="1:7" x14ac:dyDescent="0.25">
      <c r="A909">
        <v>50</v>
      </c>
      <c r="B909">
        <v>37</v>
      </c>
      <c r="C909">
        <v>87</v>
      </c>
      <c r="D909" t="s">
        <v>35</v>
      </c>
      <c r="E909">
        <v>-84597.790999999997</v>
      </c>
      <c r="F909">
        <v>6.0000000000000001E-3</v>
      </c>
      <c r="G909">
        <f t="shared" si="14"/>
        <v>-84597.790999999997</v>
      </c>
    </row>
    <row r="910" spans="1:7" x14ac:dyDescent="0.25">
      <c r="A910">
        <v>49</v>
      </c>
      <c r="B910">
        <v>38</v>
      </c>
      <c r="C910">
        <v>87</v>
      </c>
      <c r="D910" t="s">
        <v>36</v>
      </c>
      <c r="E910">
        <v>-84880.065950000004</v>
      </c>
      <c r="F910">
        <v>5.1000000000000004E-3</v>
      </c>
      <c r="G910">
        <f t="shared" si="14"/>
        <v>-84880.065950000004</v>
      </c>
    </row>
    <row r="911" spans="1:7" x14ac:dyDescent="0.25">
      <c r="A911">
        <v>48</v>
      </c>
      <c r="B911">
        <v>39</v>
      </c>
      <c r="C911">
        <v>87</v>
      </c>
      <c r="D911" t="s">
        <v>37</v>
      </c>
      <c r="E911">
        <v>-83018.376000000004</v>
      </c>
      <c r="F911">
        <v>1.1279999999999999</v>
      </c>
      <c r="G911">
        <f t="shared" si="14"/>
        <v>-83018.376000000004</v>
      </c>
    </row>
    <row r="912" spans="1:7" x14ac:dyDescent="0.25">
      <c r="A912">
        <v>47</v>
      </c>
      <c r="B912">
        <v>40</v>
      </c>
      <c r="C912">
        <v>87</v>
      </c>
      <c r="D912" t="s">
        <v>38</v>
      </c>
      <c r="E912">
        <v>-79347.137000000002</v>
      </c>
      <c r="F912">
        <v>4.1459999999999999</v>
      </c>
      <c r="G912">
        <f t="shared" si="14"/>
        <v>-79347.137000000002</v>
      </c>
    </row>
    <row r="913" spans="1:7" x14ac:dyDescent="0.25">
      <c r="A913">
        <v>46</v>
      </c>
      <c r="B913">
        <v>41</v>
      </c>
      <c r="C913">
        <v>87</v>
      </c>
      <c r="D913" t="s">
        <v>39</v>
      </c>
      <c r="E913">
        <v>-73874.486000000004</v>
      </c>
      <c r="F913">
        <v>6.8019999999999996</v>
      </c>
      <c r="G913">
        <f t="shared" si="14"/>
        <v>-73874.486000000004</v>
      </c>
    </row>
    <row r="914" spans="1:7" x14ac:dyDescent="0.25">
      <c r="A914">
        <v>45</v>
      </c>
      <c r="B914">
        <v>42</v>
      </c>
      <c r="C914">
        <v>87</v>
      </c>
      <c r="D914" t="s">
        <v>40</v>
      </c>
      <c r="E914">
        <v>-66884.808000000005</v>
      </c>
      <c r="F914">
        <v>2.8570000000000002</v>
      </c>
      <c r="G914">
        <f t="shared" si="14"/>
        <v>-66884.808000000005</v>
      </c>
    </row>
    <row r="915" spans="1:7" x14ac:dyDescent="0.25">
      <c r="A915">
        <v>44</v>
      </c>
      <c r="B915">
        <v>43</v>
      </c>
      <c r="C915">
        <v>87</v>
      </c>
      <c r="D915" t="s">
        <v>41</v>
      </c>
      <c r="E915">
        <v>-57690.044000000002</v>
      </c>
      <c r="F915">
        <v>4.1920000000000002</v>
      </c>
      <c r="G915">
        <f t="shared" si="14"/>
        <v>-57690.044000000002</v>
      </c>
    </row>
    <row r="916" spans="1:7" x14ac:dyDescent="0.25">
      <c r="A916">
        <v>43</v>
      </c>
      <c r="B916">
        <v>44</v>
      </c>
      <c r="C916">
        <v>87</v>
      </c>
      <c r="D916" t="s">
        <v>42</v>
      </c>
      <c r="E916" t="s">
        <v>782</v>
      </c>
      <c r="F916" t="s">
        <v>609</v>
      </c>
      <c r="G916" t="e">
        <f t="shared" si="14"/>
        <v>#VALUE!</v>
      </c>
    </row>
    <row r="917" spans="1:7" x14ac:dyDescent="0.25">
      <c r="A917">
        <v>56</v>
      </c>
      <c r="B917">
        <v>32</v>
      </c>
      <c r="C917">
        <v>88</v>
      </c>
      <c r="D917" t="s">
        <v>30</v>
      </c>
      <c r="E917" t="s">
        <v>462</v>
      </c>
      <c r="F917" t="s">
        <v>609</v>
      </c>
      <c r="G917" t="e">
        <f t="shared" si="14"/>
        <v>#VALUE!</v>
      </c>
    </row>
    <row r="918" spans="1:7" x14ac:dyDescent="0.25">
      <c r="A918">
        <v>55</v>
      </c>
      <c r="B918">
        <v>33</v>
      </c>
      <c r="C918">
        <v>88</v>
      </c>
      <c r="D918" t="s">
        <v>31</v>
      </c>
      <c r="E918" t="s">
        <v>475</v>
      </c>
      <c r="F918" t="s">
        <v>203</v>
      </c>
      <c r="G918" t="e">
        <f t="shared" si="14"/>
        <v>#VALUE!</v>
      </c>
    </row>
    <row r="919" spans="1:7" x14ac:dyDescent="0.25">
      <c r="A919">
        <v>54</v>
      </c>
      <c r="B919">
        <v>34</v>
      </c>
      <c r="C919">
        <v>88</v>
      </c>
      <c r="D919" t="s">
        <v>32</v>
      </c>
      <c r="E919">
        <v>-63884.195</v>
      </c>
      <c r="F919">
        <v>3.3570000000000002</v>
      </c>
      <c r="G919">
        <f t="shared" si="14"/>
        <v>-63884.195</v>
      </c>
    </row>
    <row r="920" spans="1:7" x14ac:dyDescent="0.25">
      <c r="A920">
        <v>53</v>
      </c>
      <c r="B920">
        <v>35</v>
      </c>
      <c r="C920">
        <v>88</v>
      </c>
      <c r="D920" t="s">
        <v>33</v>
      </c>
      <c r="E920">
        <v>-70715.959000000003</v>
      </c>
      <c r="F920">
        <v>3.1709999999999998</v>
      </c>
      <c r="G920">
        <f t="shared" si="14"/>
        <v>-70715.959000000003</v>
      </c>
    </row>
    <row r="921" spans="1:7" x14ac:dyDescent="0.25">
      <c r="A921">
        <v>52</v>
      </c>
      <c r="B921">
        <v>36</v>
      </c>
      <c r="C921">
        <v>88</v>
      </c>
      <c r="D921" t="s">
        <v>34</v>
      </c>
      <c r="E921">
        <v>-79691.285999999993</v>
      </c>
      <c r="F921">
        <v>2.6080000000000001</v>
      </c>
      <c r="G921">
        <f t="shared" si="14"/>
        <v>-79691.285999999993</v>
      </c>
    </row>
    <row r="922" spans="1:7" x14ac:dyDescent="0.25">
      <c r="A922">
        <v>51</v>
      </c>
      <c r="B922">
        <v>37</v>
      </c>
      <c r="C922">
        <v>88</v>
      </c>
      <c r="D922" t="s">
        <v>35</v>
      </c>
      <c r="E922">
        <v>-82608.994999999995</v>
      </c>
      <c r="F922">
        <v>0.159</v>
      </c>
      <c r="G922">
        <f t="shared" si="14"/>
        <v>-82608.994999999995</v>
      </c>
    </row>
    <row r="923" spans="1:7" x14ac:dyDescent="0.25">
      <c r="A923">
        <v>50</v>
      </c>
      <c r="B923">
        <v>38</v>
      </c>
      <c r="C923">
        <v>88</v>
      </c>
      <c r="D923" t="s">
        <v>36</v>
      </c>
      <c r="E923">
        <v>-87921.617929999993</v>
      </c>
      <c r="F923">
        <v>5.5799999999999999E-3</v>
      </c>
      <c r="G923">
        <f t="shared" si="14"/>
        <v>-87921.617929999993</v>
      </c>
    </row>
    <row r="924" spans="1:7" x14ac:dyDescent="0.25">
      <c r="A924">
        <v>49</v>
      </c>
      <c r="B924">
        <v>39</v>
      </c>
      <c r="C924">
        <v>88</v>
      </c>
      <c r="D924" t="s">
        <v>37</v>
      </c>
      <c r="E924">
        <v>-84299.017999999996</v>
      </c>
      <c r="F924">
        <v>1.5</v>
      </c>
      <c r="G924">
        <f t="shared" si="14"/>
        <v>-84299.017999999996</v>
      </c>
    </row>
    <row r="925" spans="1:7" x14ac:dyDescent="0.25">
      <c r="A925">
        <v>48</v>
      </c>
      <c r="B925">
        <v>40</v>
      </c>
      <c r="C925">
        <v>88</v>
      </c>
      <c r="D925" t="s">
        <v>38</v>
      </c>
      <c r="E925">
        <v>-83628.870999999999</v>
      </c>
      <c r="F925">
        <v>5.4029999999999996</v>
      </c>
      <c r="G925">
        <f t="shared" si="14"/>
        <v>-83628.870999999999</v>
      </c>
    </row>
    <row r="926" spans="1:7" x14ac:dyDescent="0.25">
      <c r="A926">
        <v>47</v>
      </c>
      <c r="B926">
        <v>41</v>
      </c>
      <c r="C926">
        <v>88</v>
      </c>
      <c r="D926" t="s">
        <v>39</v>
      </c>
      <c r="E926">
        <v>-76173.585999999996</v>
      </c>
      <c r="F926">
        <v>58.81</v>
      </c>
      <c r="G926">
        <f t="shared" si="14"/>
        <v>-76173.585999999996</v>
      </c>
    </row>
    <row r="927" spans="1:7" x14ac:dyDescent="0.25">
      <c r="A927">
        <v>46</v>
      </c>
      <c r="B927">
        <v>42</v>
      </c>
      <c r="C927">
        <v>88</v>
      </c>
      <c r="D927" t="s">
        <v>40</v>
      </c>
      <c r="E927">
        <v>-72686.543999999994</v>
      </c>
      <c r="F927">
        <v>3.819</v>
      </c>
      <c r="G927">
        <f t="shared" si="14"/>
        <v>-72686.543999999994</v>
      </c>
    </row>
    <row r="928" spans="1:7" x14ac:dyDescent="0.25">
      <c r="A928">
        <v>45</v>
      </c>
      <c r="B928">
        <v>43</v>
      </c>
      <c r="C928">
        <v>88</v>
      </c>
      <c r="D928" t="s">
        <v>41</v>
      </c>
      <c r="E928">
        <v>-61681.315000000002</v>
      </c>
      <c r="F928">
        <v>149.03899999999999</v>
      </c>
      <c r="G928">
        <f t="shared" si="14"/>
        <v>-61681.315000000002</v>
      </c>
    </row>
    <row r="929" spans="1:7" x14ac:dyDescent="0.25">
      <c r="A929">
        <v>44</v>
      </c>
      <c r="B929">
        <v>44</v>
      </c>
      <c r="C929">
        <v>88</v>
      </c>
      <c r="D929" t="s">
        <v>42</v>
      </c>
      <c r="E929" t="s">
        <v>783</v>
      </c>
      <c r="F929" t="s">
        <v>225</v>
      </c>
      <c r="G929" t="e">
        <f t="shared" si="14"/>
        <v>#VALUE!</v>
      </c>
    </row>
    <row r="930" spans="1:7" x14ac:dyDescent="0.25">
      <c r="A930">
        <v>43</v>
      </c>
      <c r="B930">
        <v>45</v>
      </c>
      <c r="C930">
        <v>88</v>
      </c>
      <c r="D930" t="s">
        <v>43</v>
      </c>
      <c r="E930" t="s">
        <v>784</v>
      </c>
      <c r="F930" t="s">
        <v>609</v>
      </c>
      <c r="G930" t="e">
        <f t="shared" si="14"/>
        <v>#VALUE!</v>
      </c>
    </row>
    <row r="931" spans="1:7" x14ac:dyDescent="0.25">
      <c r="A931">
        <v>57</v>
      </c>
      <c r="B931">
        <v>32</v>
      </c>
      <c r="C931">
        <v>89</v>
      </c>
      <c r="D931" t="s">
        <v>30</v>
      </c>
      <c r="E931" t="s">
        <v>221</v>
      </c>
      <c r="F931" t="s">
        <v>609</v>
      </c>
      <c r="G931" t="e">
        <f t="shared" si="14"/>
        <v>#VALUE!</v>
      </c>
    </row>
    <row r="932" spans="1:7" x14ac:dyDescent="0.25">
      <c r="A932">
        <v>56</v>
      </c>
      <c r="B932">
        <v>33</v>
      </c>
      <c r="C932">
        <v>89</v>
      </c>
      <c r="D932" t="s">
        <v>31</v>
      </c>
      <c r="E932" t="s">
        <v>785</v>
      </c>
      <c r="F932" t="s">
        <v>200</v>
      </c>
      <c r="G932" t="e">
        <f t="shared" si="14"/>
        <v>#VALUE!</v>
      </c>
    </row>
    <row r="933" spans="1:7" x14ac:dyDescent="0.25">
      <c r="A933">
        <v>55</v>
      </c>
      <c r="B933">
        <v>34</v>
      </c>
      <c r="C933">
        <v>89</v>
      </c>
      <c r="D933" t="s">
        <v>32</v>
      </c>
      <c r="E933">
        <v>-58992.391000000003</v>
      </c>
      <c r="F933">
        <v>3.7290000000000001</v>
      </c>
      <c r="G933">
        <f t="shared" si="14"/>
        <v>-58992.391000000003</v>
      </c>
    </row>
    <row r="934" spans="1:7" x14ac:dyDescent="0.25">
      <c r="A934">
        <v>54</v>
      </c>
      <c r="B934">
        <v>35</v>
      </c>
      <c r="C934">
        <v>89</v>
      </c>
      <c r="D934" t="s">
        <v>33</v>
      </c>
      <c r="E934">
        <v>-68274.263000000006</v>
      </c>
      <c r="F934">
        <v>3.2639999999999998</v>
      </c>
      <c r="G934">
        <f t="shared" si="14"/>
        <v>-68274.263000000006</v>
      </c>
    </row>
    <row r="935" spans="1:7" x14ac:dyDescent="0.25">
      <c r="A935">
        <v>53</v>
      </c>
      <c r="B935">
        <v>36</v>
      </c>
      <c r="C935">
        <v>89</v>
      </c>
      <c r="D935" t="s">
        <v>34</v>
      </c>
      <c r="E935">
        <v>-76535.785000000003</v>
      </c>
      <c r="F935">
        <v>2.1419999999999999</v>
      </c>
      <c r="G935">
        <f t="shared" si="14"/>
        <v>-76535.785000000003</v>
      </c>
    </row>
    <row r="936" spans="1:7" x14ac:dyDescent="0.25">
      <c r="A936">
        <v>52</v>
      </c>
      <c r="B936">
        <v>37</v>
      </c>
      <c r="C936">
        <v>89</v>
      </c>
      <c r="D936" t="s">
        <v>35</v>
      </c>
      <c r="E936">
        <v>-81712.388000000006</v>
      </c>
      <c r="F936">
        <v>5.4269999999999996</v>
      </c>
      <c r="G936">
        <f t="shared" si="14"/>
        <v>-81712.388000000006</v>
      </c>
    </row>
    <row r="937" spans="1:7" x14ac:dyDescent="0.25">
      <c r="A937">
        <v>51</v>
      </c>
      <c r="B937">
        <v>38</v>
      </c>
      <c r="C937">
        <v>89</v>
      </c>
      <c r="D937" t="s">
        <v>36</v>
      </c>
      <c r="E937">
        <v>-86209.017000000007</v>
      </c>
      <c r="F937">
        <v>9.1999999999999998E-2</v>
      </c>
      <c r="G937">
        <f t="shared" si="14"/>
        <v>-86209.017000000007</v>
      </c>
    </row>
    <row r="938" spans="1:7" x14ac:dyDescent="0.25">
      <c r="A938">
        <v>50</v>
      </c>
      <c r="B938">
        <v>39</v>
      </c>
      <c r="C938">
        <v>89</v>
      </c>
      <c r="D938" t="s">
        <v>37</v>
      </c>
      <c r="E938">
        <v>-87708.351999999999</v>
      </c>
      <c r="F938">
        <v>1.6120000000000001</v>
      </c>
      <c r="G938">
        <f t="shared" si="14"/>
        <v>-87708.351999999999</v>
      </c>
    </row>
    <row r="939" spans="1:7" x14ac:dyDescent="0.25">
      <c r="A939">
        <v>49</v>
      </c>
      <c r="B939">
        <v>40</v>
      </c>
      <c r="C939">
        <v>89</v>
      </c>
      <c r="D939" t="s">
        <v>38</v>
      </c>
      <c r="E939">
        <v>-84875.561000000002</v>
      </c>
      <c r="F939">
        <v>3.0830000000000002</v>
      </c>
      <c r="G939">
        <f t="shared" si="14"/>
        <v>-84875.561000000002</v>
      </c>
    </row>
    <row r="940" spans="1:7" x14ac:dyDescent="0.25">
      <c r="A940">
        <v>48</v>
      </c>
      <c r="B940">
        <v>41</v>
      </c>
      <c r="C940">
        <v>89</v>
      </c>
      <c r="D940" t="s">
        <v>39</v>
      </c>
      <c r="E940">
        <v>-80625.209000000003</v>
      </c>
      <c r="F940">
        <v>23.631</v>
      </c>
      <c r="G940">
        <f t="shared" si="14"/>
        <v>-80625.209000000003</v>
      </c>
    </row>
    <row r="941" spans="1:7" x14ac:dyDescent="0.25">
      <c r="A941">
        <v>47</v>
      </c>
      <c r="B941">
        <v>42</v>
      </c>
      <c r="C941">
        <v>89</v>
      </c>
      <c r="D941" t="s">
        <v>40</v>
      </c>
      <c r="E941">
        <v>-75014.934999999998</v>
      </c>
      <c r="F941">
        <v>3.9119999999999999</v>
      </c>
      <c r="G941">
        <f t="shared" si="14"/>
        <v>-75014.934999999998</v>
      </c>
    </row>
    <row r="942" spans="1:7" x14ac:dyDescent="0.25">
      <c r="A942">
        <v>46</v>
      </c>
      <c r="B942">
        <v>43</v>
      </c>
      <c r="C942">
        <v>89</v>
      </c>
      <c r="D942" t="s">
        <v>41</v>
      </c>
      <c r="E942">
        <v>-67394.847999999998</v>
      </c>
      <c r="F942">
        <v>3.819</v>
      </c>
      <c r="G942">
        <f t="shared" si="14"/>
        <v>-67394.847999999998</v>
      </c>
    </row>
    <row r="943" spans="1:7" x14ac:dyDescent="0.25">
      <c r="A943">
        <v>45</v>
      </c>
      <c r="B943">
        <v>44</v>
      </c>
      <c r="C943">
        <v>89</v>
      </c>
      <c r="D943" t="s">
        <v>42</v>
      </c>
      <c r="E943" t="s">
        <v>786</v>
      </c>
      <c r="F943" t="s">
        <v>200</v>
      </c>
      <c r="G943" t="e">
        <f t="shared" si="14"/>
        <v>#VALUE!</v>
      </c>
    </row>
    <row r="944" spans="1:7" x14ac:dyDescent="0.25">
      <c r="A944">
        <v>44</v>
      </c>
      <c r="B944">
        <v>45</v>
      </c>
      <c r="C944">
        <v>89</v>
      </c>
      <c r="D944" t="s">
        <v>43</v>
      </c>
      <c r="E944" t="s">
        <v>787</v>
      </c>
      <c r="F944" t="s">
        <v>231</v>
      </c>
      <c r="G944" t="e">
        <f t="shared" si="14"/>
        <v>#VALUE!</v>
      </c>
    </row>
    <row r="945" spans="1:7" x14ac:dyDescent="0.25">
      <c r="A945">
        <v>58</v>
      </c>
      <c r="B945">
        <v>32</v>
      </c>
      <c r="C945">
        <v>90</v>
      </c>
      <c r="D945" t="s">
        <v>30</v>
      </c>
      <c r="E945" t="s">
        <v>788</v>
      </c>
      <c r="F945" t="s">
        <v>582</v>
      </c>
      <c r="G945" t="e">
        <f t="shared" si="14"/>
        <v>#VALUE!</v>
      </c>
    </row>
    <row r="946" spans="1:7" x14ac:dyDescent="0.25">
      <c r="A946">
        <v>57</v>
      </c>
      <c r="B946">
        <v>33</v>
      </c>
      <c r="C946">
        <v>90</v>
      </c>
      <c r="D946" t="s">
        <v>31</v>
      </c>
      <c r="E946" t="s">
        <v>789</v>
      </c>
      <c r="F946" t="s">
        <v>609</v>
      </c>
      <c r="G946" t="e">
        <f t="shared" si="14"/>
        <v>#VALUE!</v>
      </c>
    </row>
    <row r="947" spans="1:7" x14ac:dyDescent="0.25">
      <c r="A947">
        <v>56</v>
      </c>
      <c r="B947">
        <v>34</v>
      </c>
      <c r="C947">
        <v>90</v>
      </c>
      <c r="D947" t="s">
        <v>32</v>
      </c>
      <c r="E947">
        <v>-55800.216999999997</v>
      </c>
      <c r="F947">
        <v>329.74900000000002</v>
      </c>
      <c r="G947">
        <f t="shared" si="14"/>
        <v>-55800.216999999997</v>
      </c>
    </row>
    <row r="948" spans="1:7" x14ac:dyDescent="0.25">
      <c r="A948">
        <v>55</v>
      </c>
      <c r="B948">
        <v>35</v>
      </c>
      <c r="C948">
        <v>90</v>
      </c>
      <c r="D948" t="s">
        <v>33</v>
      </c>
      <c r="E948">
        <v>-64000.298000000003</v>
      </c>
      <c r="F948">
        <v>3.3570000000000002</v>
      </c>
      <c r="G948">
        <f t="shared" si="14"/>
        <v>-64000.298000000003</v>
      </c>
    </row>
    <row r="949" spans="1:7" x14ac:dyDescent="0.25">
      <c r="A949">
        <v>54</v>
      </c>
      <c r="B949">
        <v>36</v>
      </c>
      <c r="C949">
        <v>90</v>
      </c>
      <c r="D949" t="s">
        <v>34</v>
      </c>
      <c r="E949">
        <v>-74959.25</v>
      </c>
      <c r="F949">
        <v>1.863</v>
      </c>
      <c r="G949">
        <f t="shared" si="14"/>
        <v>-74959.25</v>
      </c>
    </row>
    <row r="950" spans="1:7" x14ac:dyDescent="0.25">
      <c r="A950">
        <v>53</v>
      </c>
      <c r="B950">
        <v>37</v>
      </c>
      <c r="C950">
        <v>90</v>
      </c>
      <c r="D950" t="s">
        <v>35</v>
      </c>
      <c r="E950">
        <v>-79364.403999999995</v>
      </c>
      <c r="F950">
        <v>6.484</v>
      </c>
      <c r="G950">
        <f t="shared" si="14"/>
        <v>-79364.403999999995</v>
      </c>
    </row>
    <row r="951" spans="1:7" x14ac:dyDescent="0.25">
      <c r="A951">
        <v>52</v>
      </c>
      <c r="B951">
        <v>38</v>
      </c>
      <c r="C951">
        <v>90</v>
      </c>
      <c r="D951" t="s">
        <v>36</v>
      </c>
      <c r="E951">
        <v>-85948.126999999993</v>
      </c>
      <c r="F951">
        <v>2.1240000000000001</v>
      </c>
      <c r="G951">
        <f t="shared" si="14"/>
        <v>-85948.126999999993</v>
      </c>
    </row>
    <row r="952" spans="1:7" x14ac:dyDescent="0.25">
      <c r="A952">
        <v>51</v>
      </c>
      <c r="B952">
        <v>39</v>
      </c>
      <c r="C952">
        <v>90</v>
      </c>
      <c r="D952" t="s">
        <v>37</v>
      </c>
      <c r="E952">
        <v>-86494.062000000005</v>
      </c>
      <c r="F952">
        <v>1.611</v>
      </c>
      <c r="G952">
        <f t="shared" si="14"/>
        <v>-86494.062000000005</v>
      </c>
    </row>
    <row r="953" spans="1:7" x14ac:dyDescent="0.25">
      <c r="A953">
        <v>50</v>
      </c>
      <c r="B953">
        <v>40</v>
      </c>
      <c r="C953">
        <v>90</v>
      </c>
      <c r="D953" t="s">
        <v>38</v>
      </c>
      <c r="E953">
        <v>-88772.535000000003</v>
      </c>
      <c r="F953">
        <v>0.11799999999999999</v>
      </c>
      <c r="G953">
        <f t="shared" si="14"/>
        <v>-88772.535000000003</v>
      </c>
    </row>
    <row r="954" spans="1:7" x14ac:dyDescent="0.25">
      <c r="A954">
        <v>49</v>
      </c>
      <c r="B954">
        <v>41</v>
      </c>
      <c r="C954">
        <v>90</v>
      </c>
      <c r="D954" t="s">
        <v>39</v>
      </c>
      <c r="E954">
        <v>-82661.519</v>
      </c>
      <c r="F954">
        <v>3.3170000000000002</v>
      </c>
      <c r="G954">
        <f t="shared" si="14"/>
        <v>-82661.519</v>
      </c>
    </row>
    <row r="955" spans="1:7" x14ac:dyDescent="0.25">
      <c r="A955">
        <v>48</v>
      </c>
      <c r="B955">
        <v>42</v>
      </c>
      <c r="C955">
        <v>90</v>
      </c>
      <c r="D955" t="s">
        <v>40</v>
      </c>
      <c r="E955">
        <v>-80172.502999999997</v>
      </c>
      <c r="F955">
        <v>3.4630000000000001</v>
      </c>
      <c r="G955">
        <f t="shared" si="14"/>
        <v>-80172.502999999997</v>
      </c>
    </row>
    <row r="956" spans="1:7" x14ac:dyDescent="0.25">
      <c r="A956">
        <v>47</v>
      </c>
      <c r="B956">
        <v>43</v>
      </c>
      <c r="C956">
        <v>90</v>
      </c>
      <c r="D956" t="s">
        <v>41</v>
      </c>
      <c r="E956">
        <v>-70724.687000000005</v>
      </c>
      <c r="F956">
        <v>1.0249999999999999</v>
      </c>
      <c r="G956">
        <f t="shared" si="14"/>
        <v>-70724.687000000005</v>
      </c>
    </row>
    <row r="957" spans="1:7" x14ac:dyDescent="0.25">
      <c r="A957">
        <v>46</v>
      </c>
      <c r="B957">
        <v>44</v>
      </c>
      <c r="C957">
        <v>90</v>
      </c>
      <c r="D957" t="s">
        <v>42</v>
      </c>
      <c r="E957">
        <v>-64883.792000000001</v>
      </c>
      <c r="F957">
        <v>3.73</v>
      </c>
      <c r="G957">
        <f t="shared" si="14"/>
        <v>-64883.792000000001</v>
      </c>
    </row>
    <row r="958" spans="1:7" x14ac:dyDescent="0.25">
      <c r="A958">
        <v>45</v>
      </c>
      <c r="B958">
        <v>45</v>
      </c>
      <c r="C958">
        <v>90</v>
      </c>
      <c r="D958" t="s">
        <v>43</v>
      </c>
      <c r="E958" t="s">
        <v>790</v>
      </c>
      <c r="F958" t="s">
        <v>225</v>
      </c>
      <c r="G958" t="e">
        <f t="shared" si="14"/>
        <v>#VALUE!</v>
      </c>
    </row>
    <row r="959" spans="1:7" x14ac:dyDescent="0.25">
      <c r="A959">
        <v>44</v>
      </c>
      <c r="B959">
        <v>46</v>
      </c>
      <c r="C959">
        <v>90</v>
      </c>
      <c r="D959" t="s">
        <v>44</v>
      </c>
      <c r="E959" t="s">
        <v>791</v>
      </c>
      <c r="F959" t="s">
        <v>609</v>
      </c>
      <c r="G959" t="e">
        <f t="shared" si="14"/>
        <v>#VALUE!</v>
      </c>
    </row>
    <row r="960" spans="1:7" x14ac:dyDescent="0.25">
      <c r="A960">
        <v>58</v>
      </c>
      <c r="B960">
        <v>33</v>
      </c>
      <c r="C960">
        <v>91</v>
      </c>
      <c r="D960" t="s">
        <v>31</v>
      </c>
      <c r="E960" t="s">
        <v>792</v>
      </c>
      <c r="F960" t="s">
        <v>609</v>
      </c>
      <c r="G960" t="e">
        <f t="shared" si="14"/>
        <v>#VALUE!</v>
      </c>
    </row>
    <row r="961" spans="1:7" x14ac:dyDescent="0.25">
      <c r="A961">
        <v>57</v>
      </c>
      <c r="B961">
        <v>34</v>
      </c>
      <c r="C961">
        <v>91</v>
      </c>
      <c r="D961" t="s">
        <v>32</v>
      </c>
      <c r="E961">
        <v>-50580.124000000003</v>
      </c>
      <c r="F961">
        <v>433.14499999999998</v>
      </c>
      <c r="G961">
        <f t="shared" si="14"/>
        <v>-50580.124000000003</v>
      </c>
    </row>
    <row r="962" spans="1:7" x14ac:dyDescent="0.25">
      <c r="A962">
        <v>56</v>
      </c>
      <c r="B962">
        <v>35</v>
      </c>
      <c r="C962">
        <v>91</v>
      </c>
      <c r="D962" t="s">
        <v>33</v>
      </c>
      <c r="E962">
        <v>-61107.294000000002</v>
      </c>
      <c r="F962">
        <v>3.544</v>
      </c>
      <c r="G962">
        <f t="shared" si="14"/>
        <v>-61107.294000000002</v>
      </c>
    </row>
    <row r="963" spans="1:7" x14ac:dyDescent="0.25">
      <c r="A963">
        <v>55</v>
      </c>
      <c r="B963">
        <v>36</v>
      </c>
      <c r="C963">
        <v>91</v>
      </c>
      <c r="D963" t="s">
        <v>34</v>
      </c>
      <c r="E963">
        <v>-70973.964999999997</v>
      </c>
      <c r="F963">
        <v>2.2360000000000002</v>
      </c>
      <c r="G963">
        <f t="shared" si="14"/>
        <v>-70973.964999999997</v>
      </c>
    </row>
    <row r="964" spans="1:7" x14ac:dyDescent="0.25">
      <c r="A964">
        <v>54</v>
      </c>
      <c r="B964">
        <v>37</v>
      </c>
      <c r="C964">
        <v>91</v>
      </c>
      <c r="D964" t="s">
        <v>35</v>
      </c>
      <c r="E964">
        <v>-77745.036999999997</v>
      </c>
      <c r="F964">
        <v>7.8010000000000002</v>
      </c>
      <c r="G964">
        <f t="shared" si="14"/>
        <v>-77745.036999999997</v>
      </c>
    </row>
    <row r="965" spans="1:7" x14ac:dyDescent="0.25">
      <c r="A965">
        <v>53</v>
      </c>
      <c r="B965">
        <v>38</v>
      </c>
      <c r="C965">
        <v>91</v>
      </c>
      <c r="D965" t="s">
        <v>36</v>
      </c>
      <c r="E965">
        <v>-83651.926999999996</v>
      </c>
      <c r="F965">
        <v>5.4530000000000003</v>
      </c>
      <c r="G965">
        <f t="shared" si="14"/>
        <v>-83651.926999999996</v>
      </c>
    </row>
    <row r="966" spans="1:7" x14ac:dyDescent="0.25">
      <c r="A966">
        <v>52</v>
      </c>
      <c r="B966">
        <v>39</v>
      </c>
      <c r="C966">
        <v>91</v>
      </c>
      <c r="D966" t="s">
        <v>37</v>
      </c>
      <c r="E966">
        <v>-86351.294999999998</v>
      </c>
      <c r="F966">
        <v>1.843</v>
      </c>
      <c r="G966">
        <f t="shared" si="14"/>
        <v>-86351.294999999998</v>
      </c>
    </row>
    <row r="967" spans="1:7" x14ac:dyDescent="0.25">
      <c r="A967">
        <v>51</v>
      </c>
      <c r="B967">
        <v>40</v>
      </c>
      <c r="C967">
        <v>91</v>
      </c>
      <c r="D967" t="s">
        <v>38</v>
      </c>
      <c r="E967">
        <v>-87895.566000000006</v>
      </c>
      <c r="F967">
        <v>0.105</v>
      </c>
      <c r="G967">
        <f t="shared" si="14"/>
        <v>-87895.566000000006</v>
      </c>
    </row>
    <row r="968" spans="1:7" x14ac:dyDescent="0.25">
      <c r="A968">
        <v>50</v>
      </c>
      <c r="B968">
        <v>41</v>
      </c>
      <c r="C968">
        <v>91</v>
      </c>
      <c r="D968" t="s">
        <v>39</v>
      </c>
      <c r="E968">
        <v>-86638.001000000004</v>
      </c>
      <c r="F968">
        <v>2.9260000000000002</v>
      </c>
      <c r="G968">
        <f t="shared" si="14"/>
        <v>-86638.001000000004</v>
      </c>
    </row>
    <row r="969" spans="1:7" x14ac:dyDescent="0.25">
      <c r="A969">
        <v>49</v>
      </c>
      <c r="B969">
        <v>42</v>
      </c>
      <c r="C969">
        <v>91</v>
      </c>
      <c r="D969" t="s">
        <v>40</v>
      </c>
      <c r="E969">
        <v>-82208.820999999996</v>
      </c>
      <c r="F969">
        <v>6.2380000000000004</v>
      </c>
      <c r="G969">
        <f t="shared" ref="G969:G1032" si="15">IF(ISNUMBER(E969),E969,VALUE(SUBSTITUTE(E969,"#",".01")))</f>
        <v>-82208.820999999996</v>
      </c>
    </row>
    <row r="970" spans="1:7" x14ac:dyDescent="0.25">
      <c r="A970">
        <v>48</v>
      </c>
      <c r="B970">
        <v>43</v>
      </c>
      <c r="C970">
        <v>91</v>
      </c>
      <c r="D970" t="s">
        <v>41</v>
      </c>
      <c r="E970">
        <v>-75986.645999999993</v>
      </c>
      <c r="F970">
        <v>2.363</v>
      </c>
      <c r="G970">
        <f t="shared" si="15"/>
        <v>-75986.645999999993</v>
      </c>
    </row>
    <row r="971" spans="1:7" x14ac:dyDescent="0.25">
      <c r="A971">
        <v>47</v>
      </c>
      <c r="B971">
        <v>44</v>
      </c>
      <c r="C971">
        <v>91</v>
      </c>
      <c r="D971" t="s">
        <v>42</v>
      </c>
      <c r="E971">
        <v>-68239.823000000004</v>
      </c>
      <c r="F971">
        <v>2.2210000000000001</v>
      </c>
      <c r="G971">
        <f t="shared" si="15"/>
        <v>-68239.823000000004</v>
      </c>
    </row>
    <row r="972" spans="1:7" x14ac:dyDescent="0.25">
      <c r="A972">
        <v>46</v>
      </c>
      <c r="B972">
        <v>45</v>
      </c>
      <c r="C972">
        <v>91</v>
      </c>
      <c r="D972" t="s">
        <v>43</v>
      </c>
      <c r="E972" t="s">
        <v>793</v>
      </c>
      <c r="F972" t="s">
        <v>200</v>
      </c>
      <c r="G972" t="e">
        <f t="shared" si="15"/>
        <v>#VALUE!</v>
      </c>
    </row>
    <row r="973" spans="1:7" x14ac:dyDescent="0.25">
      <c r="A973">
        <v>45</v>
      </c>
      <c r="B973">
        <v>46</v>
      </c>
      <c r="C973">
        <v>91</v>
      </c>
      <c r="D973" t="s">
        <v>44</v>
      </c>
      <c r="E973" t="s">
        <v>794</v>
      </c>
      <c r="F973" t="s">
        <v>197</v>
      </c>
      <c r="G973" t="e">
        <f t="shared" si="15"/>
        <v>#VALUE!</v>
      </c>
    </row>
    <row r="974" spans="1:7" x14ac:dyDescent="0.25">
      <c r="A974">
        <v>59</v>
      </c>
      <c r="B974">
        <v>33</v>
      </c>
      <c r="C974">
        <v>92</v>
      </c>
      <c r="D974" t="s">
        <v>31</v>
      </c>
      <c r="E974" t="s">
        <v>795</v>
      </c>
      <c r="F974" t="s">
        <v>582</v>
      </c>
      <c r="G974" t="e">
        <f t="shared" si="15"/>
        <v>#VALUE!</v>
      </c>
    </row>
    <row r="975" spans="1:7" x14ac:dyDescent="0.25">
      <c r="A975">
        <v>58</v>
      </c>
      <c r="B975">
        <v>34</v>
      </c>
      <c r="C975">
        <v>92</v>
      </c>
      <c r="D975" t="s">
        <v>32</v>
      </c>
      <c r="E975" t="s">
        <v>796</v>
      </c>
      <c r="F975" t="s">
        <v>609</v>
      </c>
      <c r="G975" t="e">
        <f t="shared" si="15"/>
        <v>#VALUE!</v>
      </c>
    </row>
    <row r="976" spans="1:7" x14ac:dyDescent="0.25">
      <c r="A976">
        <v>57</v>
      </c>
      <c r="B976">
        <v>35</v>
      </c>
      <c r="C976">
        <v>92</v>
      </c>
      <c r="D976" t="s">
        <v>33</v>
      </c>
      <c r="E976">
        <v>-56232.805</v>
      </c>
      <c r="F976">
        <v>6.7089999999999996</v>
      </c>
      <c r="G976">
        <f t="shared" si="15"/>
        <v>-56232.805</v>
      </c>
    </row>
    <row r="977" spans="1:7" x14ac:dyDescent="0.25">
      <c r="A977">
        <v>56</v>
      </c>
      <c r="B977">
        <v>36</v>
      </c>
      <c r="C977">
        <v>92</v>
      </c>
      <c r="D977" t="s">
        <v>34</v>
      </c>
      <c r="E977">
        <v>-68769.320000000007</v>
      </c>
      <c r="F977">
        <v>2.7010000000000001</v>
      </c>
      <c r="G977">
        <f t="shared" si="15"/>
        <v>-68769.320000000007</v>
      </c>
    </row>
    <row r="978" spans="1:7" x14ac:dyDescent="0.25">
      <c r="A978">
        <v>55</v>
      </c>
      <c r="B978">
        <v>37</v>
      </c>
      <c r="C978">
        <v>92</v>
      </c>
      <c r="D978" t="s">
        <v>35</v>
      </c>
      <c r="E978">
        <v>-74772.437999999995</v>
      </c>
      <c r="F978">
        <v>6.1230000000000002</v>
      </c>
      <c r="G978">
        <f t="shared" si="15"/>
        <v>-74772.437999999995</v>
      </c>
    </row>
    <row r="979" spans="1:7" x14ac:dyDescent="0.25">
      <c r="A979">
        <v>54</v>
      </c>
      <c r="B979">
        <v>38</v>
      </c>
      <c r="C979">
        <v>92</v>
      </c>
      <c r="D979" t="s">
        <v>36</v>
      </c>
      <c r="E979">
        <v>-82867.361000000004</v>
      </c>
      <c r="F979">
        <v>3.423</v>
      </c>
      <c r="G979">
        <f t="shared" si="15"/>
        <v>-82867.361000000004</v>
      </c>
    </row>
    <row r="980" spans="1:7" x14ac:dyDescent="0.25">
      <c r="A980">
        <v>53</v>
      </c>
      <c r="B980">
        <v>39</v>
      </c>
      <c r="C980">
        <v>92</v>
      </c>
      <c r="D980" t="s">
        <v>37</v>
      </c>
      <c r="E980">
        <v>-84816.491999999998</v>
      </c>
      <c r="F980">
        <v>9.1270000000000007</v>
      </c>
      <c r="G980">
        <f t="shared" si="15"/>
        <v>-84816.491999999998</v>
      </c>
    </row>
    <row r="981" spans="1:7" x14ac:dyDescent="0.25">
      <c r="A981">
        <v>52</v>
      </c>
      <c r="B981">
        <v>40</v>
      </c>
      <c r="C981">
        <v>92</v>
      </c>
      <c r="D981" t="s">
        <v>38</v>
      </c>
      <c r="E981">
        <v>-88459.028000000006</v>
      </c>
      <c r="F981">
        <v>0.10199999999999999</v>
      </c>
      <c r="G981">
        <f t="shared" si="15"/>
        <v>-88459.028000000006</v>
      </c>
    </row>
    <row r="982" spans="1:7" x14ac:dyDescent="0.25">
      <c r="A982">
        <v>51</v>
      </c>
      <c r="B982">
        <v>41</v>
      </c>
      <c r="C982">
        <v>92</v>
      </c>
      <c r="D982" t="s">
        <v>39</v>
      </c>
      <c r="E982">
        <v>-86453.292000000001</v>
      </c>
      <c r="F982">
        <v>1.7849999999999999</v>
      </c>
      <c r="G982">
        <f t="shared" si="15"/>
        <v>-86453.292000000001</v>
      </c>
    </row>
    <row r="983" spans="1:7" x14ac:dyDescent="0.25">
      <c r="A983">
        <v>50</v>
      </c>
      <c r="B983">
        <v>42</v>
      </c>
      <c r="C983">
        <v>92</v>
      </c>
      <c r="D983" t="s">
        <v>40</v>
      </c>
      <c r="E983">
        <v>-86808.576000000001</v>
      </c>
      <c r="F983">
        <v>0.157</v>
      </c>
      <c r="G983">
        <f t="shared" si="15"/>
        <v>-86808.576000000001</v>
      </c>
    </row>
    <row r="984" spans="1:7" x14ac:dyDescent="0.25">
      <c r="A984">
        <v>49</v>
      </c>
      <c r="B984">
        <v>43</v>
      </c>
      <c r="C984">
        <v>92</v>
      </c>
      <c r="D984" t="s">
        <v>41</v>
      </c>
      <c r="E984">
        <v>-78925.692999999999</v>
      </c>
      <c r="F984">
        <v>3.1019999999999999</v>
      </c>
      <c r="G984">
        <f t="shared" si="15"/>
        <v>-78925.692999999999</v>
      </c>
    </row>
    <row r="985" spans="1:7" x14ac:dyDescent="0.25">
      <c r="A985">
        <v>48</v>
      </c>
      <c r="B985">
        <v>44</v>
      </c>
      <c r="C985">
        <v>92</v>
      </c>
      <c r="D985" t="s">
        <v>42</v>
      </c>
      <c r="E985">
        <v>-74301.201000000001</v>
      </c>
      <c r="F985">
        <v>2.718</v>
      </c>
      <c r="G985">
        <f t="shared" si="15"/>
        <v>-74301.201000000001</v>
      </c>
    </row>
    <row r="986" spans="1:7" x14ac:dyDescent="0.25">
      <c r="A986">
        <v>47</v>
      </c>
      <c r="B986">
        <v>45</v>
      </c>
      <c r="C986">
        <v>92</v>
      </c>
      <c r="D986" t="s">
        <v>43</v>
      </c>
      <c r="E986">
        <v>-62999.087</v>
      </c>
      <c r="F986">
        <v>4.3780000000000001</v>
      </c>
      <c r="G986">
        <f t="shared" si="15"/>
        <v>-62999.087</v>
      </c>
    </row>
    <row r="987" spans="1:7" x14ac:dyDescent="0.25">
      <c r="A987">
        <v>46</v>
      </c>
      <c r="B987">
        <v>46</v>
      </c>
      <c r="C987">
        <v>92</v>
      </c>
      <c r="D987" t="s">
        <v>44</v>
      </c>
      <c r="E987" t="s">
        <v>797</v>
      </c>
      <c r="F987" t="s">
        <v>225</v>
      </c>
      <c r="G987" t="e">
        <f t="shared" si="15"/>
        <v>#VALUE!</v>
      </c>
    </row>
    <row r="988" spans="1:7" x14ac:dyDescent="0.25">
      <c r="A988">
        <v>45</v>
      </c>
      <c r="B988">
        <v>47</v>
      </c>
      <c r="C988">
        <v>92</v>
      </c>
      <c r="D988" t="s">
        <v>45</v>
      </c>
      <c r="E988" t="s">
        <v>798</v>
      </c>
      <c r="F988" t="s">
        <v>582</v>
      </c>
      <c r="G988" t="e">
        <f t="shared" si="15"/>
        <v>#VALUE!</v>
      </c>
    </row>
    <row r="989" spans="1:7" x14ac:dyDescent="0.25">
      <c r="A989">
        <v>59</v>
      </c>
      <c r="B989">
        <v>34</v>
      </c>
      <c r="C989">
        <v>93</v>
      </c>
      <c r="D989" t="s">
        <v>32</v>
      </c>
      <c r="E989" t="s">
        <v>465</v>
      </c>
      <c r="F989" t="s">
        <v>609</v>
      </c>
      <c r="G989" t="e">
        <f t="shared" si="15"/>
        <v>#VALUE!</v>
      </c>
    </row>
    <row r="990" spans="1:7" x14ac:dyDescent="0.25">
      <c r="A990">
        <v>58</v>
      </c>
      <c r="B990">
        <v>35</v>
      </c>
      <c r="C990">
        <v>93</v>
      </c>
      <c r="D990" t="s">
        <v>33</v>
      </c>
      <c r="E990">
        <v>-52890.23</v>
      </c>
      <c r="F990">
        <v>430.81599999999997</v>
      </c>
      <c r="G990">
        <f t="shared" si="15"/>
        <v>-52890.23</v>
      </c>
    </row>
    <row r="991" spans="1:7" x14ac:dyDescent="0.25">
      <c r="A991">
        <v>57</v>
      </c>
      <c r="B991">
        <v>36</v>
      </c>
      <c r="C991">
        <v>93</v>
      </c>
      <c r="D991" t="s">
        <v>34</v>
      </c>
      <c r="E991">
        <v>-64135.993999999999</v>
      </c>
      <c r="F991">
        <v>2.5150000000000001</v>
      </c>
      <c r="G991">
        <f t="shared" si="15"/>
        <v>-64135.993999999999</v>
      </c>
    </row>
    <row r="992" spans="1:7" x14ac:dyDescent="0.25">
      <c r="A992">
        <v>56</v>
      </c>
      <c r="B992">
        <v>37</v>
      </c>
      <c r="C992">
        <v>93</v>
      </c>
      <c r="D992" t="s">
        <v>35</v>
      </c>
      <c r="E992">
        <v>-72619.900999999998</v>
      </c>
      <c r="F992">
        <v>7.83</v>
      </c>
      <c r="G992">
        <f t="shared" si="15"/>
        <v>-72619.900999999998</v>
      </c>
    </row>
    <row r="993" spans="1:7" x14ac:dyDescent="0.25">
      <c r="A993">
        <v>55</v>
      </c>
      <c r="B993">
        <v>38</v>
      </c>
      <c r="C993">
        <v>93</v>
      </c>
      <c r="D993" t="s">
        <v>36</v>
      </c>
      <c r="E993">
        <v>-80085.838000000003</v>
      </c>
      <c r="F993">
        <v>7.5540000000000003</v>
      </c>
      <c r="G993">
        <f t="shared" si="15"/>
        <v>-80085.838000000003</v>
      </c>
    </row>
    <row r="994" spans="1:7" x14ac:dyDescent="0.25">
      <c r="A994">
        <v>54</v>
      </c>
      <c r="B994">
        <v>39</v>
      </c>
      <c r="C994">
        <v>93</v>
      </c>
      <c r="D994" t="s">
        <v>37</v>
      </c>
      <c r="E994">
        <v>-84227.157000000007</v>
      </c>
      <c r="F994">
        <v>10.488</v>
      </c>
      <c r="G994">
        <f t="shared" si="15"/>
        <v>-84227.157000000007</v>
      </c>
    </row>
    <row r="995" spans="1:7" x14ac:dyDescent="0.25">
      <c r="A995">
        <v>53</v>
      </c>
      <c r="B995">
        <v>40</v>
      </c>
      <c r="C995">
        <v>93</v>
      </c>
      <c r="D995" t="s">
        <v>38</v>
      </c>
      <c r="E995">
        <v>-87122.032000000007</v>
      </c>
      <c r="F995">
        <v>0.45700000000000002</v>
      </c>
      <c r="G995">
        <f t="shared" si="15"/>
        <v>-87122.032000000007</v>
      </c>
    </row>
    <row r="996" spans="1:7" x14ac:dyDescent="0.25">
      <c r="A996">
        <v>52</v>
      </c>
      <c r="B996">
        <v>41</v>
      </c>
      <c r="C996">
        <v>93</v>
      </c>
      <c r="D996" t="s">
        <v>39</v>
      </c>
      <c r="E996">
        <v>-87212.838000000003</v>
      </c>
      <c r="F996">
        <v>1.4910000000000001</v>
      </c>
      <c r="G996">
        <f t="shared" si="15"/>
        <v>-87212.838000000003</v>
      </c>
    </row>
    <row r="997" spans="1:7" x14ac:dyDescent="0.25">
      <c r="A997">
        <v>51</v>
      </c>
      <c r="B997">
        <v>42</v>
      </c>
      <c r="C997">
        <v>93</v>
      </c>
      <c r="D997" t="s">
        <v>40</v>
      </c>
      <c r="E997">
        <v>-86807.069000000003</v>
      </c>
      <c r="F997">
        <v>0.18099999999999999</v>
      </c>
      <c r="G997">
        <f t="shared" si="15"/>
        <v>-86807.069000000003</v>
      </c>
    </row>
    <row r="998" spans="1:7" x14ac:dyDescent="0.25">
      <c r="A998">
        <v>50</v>
      </c>
      <c r="B998">
        <v>43</v>
      </c>
      <c r="C998">
        <v>93</v>
      </c>
      <c r="D998" t="s">
        <v>41</v>
      </c>
      <c r="E998">
        <v>-83606.106</v>
      </c>
      <c r="F998">
        <v>1.012</v>
      </c>
      <c r="G998">
        <f t="shared" si="15"/>
        <v>-83606.106</v>
      </c>
    </row>
    <row r="999" spans="1:7" x14ac:dyDescent="0.25">
      <c r="A999">
        <v>49</v>
      </c>
      <c r="B999">
        <v>44</v>
      </c>
      <c r="C999">
        <v>93</v>
      </c>
      <c r="D999" t="s">
        <v>42</v>
      </c>
      <c r="E999">
        <v>-77216.713000000003</v>
      </c>
      <c r="F999">
        <v>2.0649999999999999</v>
      </c>
      <c r="G999">
        <f t="shared" si="15"/>
        <v>-77216.713000000003</v>
      </c>
    </row>
    <row r="1000" spans="1:7" x14ac:dyDescent="0.25">
      <c r="A1000">
        <v>48</v>
      </c>
      <c r="B1000">
        <v>45</v>
      </c>
      <c r="C1000">
        <v>93</v>
      </c>
      <c r="D1000" t="s">
        <v>43</v>
      </c>
      <c r="E1000">
        <v>-69011.8</v>
      </c>
      <c r="F1000">
        <v>2.629</v>
      </c>
      <c r="G1000">
        <f t="shared" si="15"/>
        <v>-69011.8</v>
      </c>
    </row>
    <row r="1001" spans="1:7" x14ac:dyDescent="0.25">
      <c r="A1001">
        <v>47</v>
      </c>
      <c r="B1001">
        <v>46</v>
      </c>
      <c r="C1001">
        <v>93</v>
      </c>
      <c r="D1001" t="s">
        <v>44</v>
      </c>
      <c r="E1001" t="s">
        <v>799</v>
      </c>
      <c r="F1001" t="s">
        <v>225</v>
      </c>
      <c r="G1001" t="e">
        <f t="shared" si="15"/>
        <v>#VALUE!</v>
      </c>
    </row>
    <row r="1002" spans="1:7" x14ac:dyDescent="0.25">
      <c r="A1002">
        <v>46</v>
      </c>
      <c r="B1002">
        <v>47</v>
      </c>
      <c r="C1002">
        <v>93</v>
      </c>
      <c r="D1002" t="s">
        <v>45</v>
      </c>
      <c r="E1002" t="s">
        <v>800</v>
      </c>
      <c r="F1002" t="s">
        <v>197</v>
      </c>
      <c r="G1002" t="e">
        <f t="shared" si="15"/>
        <v>#VALUE!</v>
      </c>
    </row>
    <row r="1003" spans="1:7" x14ac:dyDescent="0.25">
      <c r="A1003">
        <v>60</v>
      </c>
      <c r="B1003">
        <v>34</v>
      </c>
      <c r="C1003">
        <v>94</v>
      </c>
      <c r="D1003" t="s">
        <v>32</v>
      </c>
      <c r="E1003" t="s">
        <v>466</v>
      </c>
      <c r="F1003" t="s">
        <v>582</v>
      </c>
      <c r="G1003" t="e">
        <f t="shared" si="15"/>
        <v>#VALUE!</v>
      </c>
    </row>
    <row r="1004" spans="1:7" x14ac:dyDescent="0.25">
      <c r="A1004">
        <v>59</v>
      </c>
      <c r="B1004">
        <v>35</v>
      </c>
      <c r="C1004">
        <v>94</v>
      </c>
      <c r="D1004" t="s">
        <v>33</v>
      </c>
      <c r="E1004" t="s">
        <v>801</v>
      </c>
      <c r="F1004" t="s">
        <v>225</v>
      </c>
      <c r="G1004" t="e">
        <f t="shared" si="15"/>
        <v>#VALUE!</v>
      </c>
    </row>
    <row r="1005" spans="1:7" x14ac:dyDescent="0.25">
      <c r="A1005">
        <v>58</v>
      </c>
      <c r="B1005">
        <v>36</v>
      </c>
      <c r="C1005">
        <v>94</v>
      </c>
      <c r="D1005" t="s">
        <v>34</v>
      </c>
      <c r="E1005">
        <v>-61347.771999999997</v>
      </c>
      <c r="F1005">
        <v>12.109</v>
      </c>
      <c r="G1005">
        <f t="shared" si="15"/>
        <v>-61347.771999999997</v>
      </c>
    </row>
    <row r="1006" spans="1:7" x14ac:dyDescent="0.25">
      <c r="A1006">
        <v>57</v>
      </c>
      <c r="B1006">
        <v>37</v>
      </c>
      <c r="C1006">
        <v>94</v>
      </c>
      <c r="D1006" t="s">
        <v>35</v>
      </c>
      <c r="E1006">
        <v>-68562.785000000003</v>
      </c>
      <c r="F1006">
        <v>2.0289999999999999</v>
      </c>
      <c r="G1006">
        <f t="shared" si="15"/>
        <v>-68562.785000000003</v>
      </c>
    </row>
    <row r="1007" spans="1:7" x14ac:dyDescent="0.25">
      <c r="A1007">
        <v>56</v>
      </c>
      <c r="B1007">
        <v>38</v>
      </c>
      <c r="C1007">
        <v>94</v>
      </c>
      <c r="D1007" t="s">
        <v>36</v>
      </c>
      <c r="E1007">
        <v>-78845.710999999996</v>
      </c>
      <c r="F1007">
        <v>1.663</v>
      </c>
      <c r="G1007">
        <f t="shared" si="15"/>
        <v>-78845.710999999996</v>
      </c>
    </row>
    <row r="1008" spans="1:7" x14ac:dyDescent="0.25">
      <c r="A1008">
        <v>55</v>
      </c>
      <c r="B1008">
        <v>39</v>
      </c>
      <c r="C1008">
        <v>94</v>
      </c>
      <c r="D1008" t="s">
        <v>37</v>
      </c>
      <c r="E1008">
        <v>-82351.463000000003</v>
      </c>
      <c r="F1008">
        <v>6.38</v>
      </c>
      <c r="G1008">
        <f t="shared" si="15"/>
        <v>-82351.463000000003</v>
      </c>
    </row>
    <row r="1009" spans="1:7" x14ac:dyDescent="0.25">
      <c r="A1009">
        <v>54</v>
      </c>
      <c r="B1009">
        <v>40</v>
      </c>
      <c r="C1009">
        <v>94</v>
      </c>
      <c r="D1009" t="s">
        <v>38</v>
      </c>
      <c r="E1009">
        <v>-87269.322</v>
      </c>
      <c r="F1009">
        <v>0.16400000000000001</v>
      </c>
      <c r="G1009">
        <f t="shared" si="15"/>
        <v>-87269.322</v>
      </c>
    </row>
    <row r="1010" spans="1:7" x14ac:dyDescent="0.25">
      <c r="A1010">
        <v>53</v>
      </c>
      <c r="B1010">
        <v>41</v>
      </c>
      <c r="C1010">
        <v>94</v>
      </c>
      <c r="D1010" t="s">
        <v>39</v>
      </c>
      <c r="E1010">
        <v>-86369.062000000005</v>
      </c>
      <c r="F1010">
        <v>1.4910000000000001</v>
      </c>
      <c r="G1010">
        <f t="shared" si="15"/>
        <v>-86369.062000000005</v>
      </c>
    </row>
    <row r="1011" spans="1:7" x14ac:dyDescent="0.25">
      <c r="A1011">
        <v>52</v>
      </c>
      <c r="B1011">
        <v>42</v>
      </c>
      <c r="C1011">
        <v>94</v>
      </c>
      <c r="D1011" t="s">
        <v>40</v>
      </c>
      <c r="E1011">
        <v>-88414.065000000002</v>
      </c>
      <c r="F1011">
        <v>0.14099999999999999</v>
      </c>
      <c r="G1011">
        <f t="shared" si="15"/>
        <v>-88414.065000000002</v>
      </c>
    </row>
    <row r="1012" spans="1:7" x14ac:dyDescent="0.25">
      <c r="A1012">
        <v>51</v>
      </c>
      <c r="B1012">
        <v>43</v>
      </c>
      <c r="C1012">
        <v>94</v>
      </c>
      <c r="D1012" t="s">
        <v>41</v>
      </c>
      <c r="E1012">
        <v>-84158.316999999995</v>
      </c>
      <c r="F1012">
        <v>4.0709999999999997</v>
      </c>
      <c r="G1012">
        <f t="shared" si="15"/>
        <v>-84158.316999999995</v>
      </c>
    </row>
    <row r="1013" spans="1:7" x14ac:dyDescent="0.25">
      <c r="A1013">
        <v>50</v>
      </c>
      <c r="B1013">
        <v>44</v>
      </c>
      <c r="C1013">
        <v>94</v>
      </c>
      <c r="D1013" t="s">
        <v>42</v>
      </c>
      <c r="E1013">
        <v>-82583.591</v>
      </c>
      <c r="F1013">
        <v>3.1429999999999998</v>
      </c>
      <c r="G1013">
        <f t="shared" si="15"/>
        <v>-82583.591</v>
      </c>
    </row>
    <row r="1014" spans="1:7" x14ac:dyDescent="0.25">
      <c r="A1014">
        <v>49</v>
      </c>
      <c r="B1014">
        <v>45</v>
      </c>
      <c r="C1014">
        <v>94</v>
      </c>
      <c r="D1014" t="s">
        <v>43</v>
      </c>
      <c r="E1014">
        <v>-72907.612999999998</v>
      </c>
      <c r="F1014">
        <v>3.379</v>
      </c>
      <c r="G1014">
        <f t="shared" si="15"/>
        <v>-72907.612999999998</v>
      </c>
    </row>
    <row r="1015" spans="1:7" x14ac:dyDescent="0.25">
      <c r="A1015">
        <v>48</v>
      </c>
      <c r="B1015">
        <v>46</v>
      </c>
      <c r="C1015">
        <v>94</v>
      </c>
      <c r="D1015" t="s">
        <v>44</v>
      </c>
      <c r="E1015">
        <v>-66102.267999999996</v>
      </c>
      <c r="F1015">
        <v>4.2869999999999999</v>
      </c>
      <c r="G1015">
        <f t="shared" si="15"/>
        <v>-66102.267999999996</v>
      </c>
    </row>
    <row r="1016" spans="1:7" x14ac:dyDescent="0.25">
      <c r="A1016">
        <v>47</v>
      </c>
      <c r="B1016">
        <v>47</v>
      </c>
      <c r="C1016">
        <v>94</v>
      </c>
      <c r="D1016" t="s">
        <v>45</v>
      </c>
      <c r="E1016" t="s">
        <v>802</v>
      </c>
      <c r="F1016" t="s">
        <v>609</v>
      </c>
      <c r="G1016" t="e">
        <f t="shared" si="15"/>
        <v>#VALUE!</v>
      </c>
    </row>
    <row r="1017" spans="1:7" x14ac:dyDescent="0.25">
      <c r="A1017">
        <v>46</v>
      </c>
      <c r="B1017">
        <v>48</v>
      </c>
      <c r="C1017">
        <v>94</v>
      </c>
      <c r="D1017" t="s">
        <v>46</v>
      </c>
      <c r="E1017" t="s">
        <v>803</v>
      </c>
      <c r="F1017" t="s">
        <v>582</v>
      </c>
      <c r="G1017" t="e">
        <f t="shared" si="15"/>
        <v>#VALUE!</v>
      </c>
    </row>
    <row r="1018" spans="1:7" x14ac:dyDescent="0.25">
      <c r="A1018">
        <v>61</v>
      </c>
      <c r="B1018">
        <v>34</v>
      </c>
      <c r="C1018">
        <v>95</v>
      </c>
      <c r="D1018" t="s">
        <v>32</v>
      </c>
      <c r="E1018" t="s">
        <v>804</v>
      </c>
      <c r="F1018" t="s">
        <v>582</v>
      </c>
      <c r="G1018" t="e">
        <f t="shared" si="15"/>
        <v>#VALUE!</v>
      </c>
    </row>
    <row r="1019" spans="1:7" x14ac:dyDescent="0.25">
      <c r="A1019">
        <v>60</v>
      </c>
      <c r="B1019">
        <v>35</v>
      </c>
      <c r="C1019">
        <v>95</v>
      </c>
      <c r="D1019" t="s">
        <v>33</v>
      </c>
      <c r="E1019" t="s">
        <v>805</v>
      </c>
      <c r="F1019" t="s">
        <v>200</v>
      </c>
      <c r="G1019" t="e">
        <f t="shared" si="15"/>
        <v>#VALUE!</v>
      </c>
    </row>
    <row r="1020" spans="1:7" x14ac:dyDescent="0.25">
      <c r="A1020">
        <v>59</v>
      </c>
      <c r="B1020">
        <v>36</v>
      </c>
      <c r="C1020">
        <v>95</v>
      </c>
      <c r="D1020" t="s">
        <v>34</v>
      </c>
      <c r="E1020">
        <v>-56158.913</v>
      </c>
      <c r="F1020">
        <v>18.63</v>
      </c>
      <c r="G1020">
        <f t="shared" si="15"/>
        <v>-56158.913</v>
      </c>
    </row>
    <row r="1021" spans="1:7" x14ac:dyDescent="0.25">
      <c r="A1021">
        <v>58</v>
      </c>
      <c r="B1021">
        <v>37</v>
      </c>
      <c r="C1021">
        <v>95</v>
      </c>
      <c r="D1021" t="s">
        <v>35</v>
      </c>
      <c r="E1021">
        <v>-65891.493000000002</v>
      </c>
      <c r="F1021">
        <v>20.245000000000001</v>
      </c>
      <c r="G1021">
        <f t="shared" si="15"/>
        <v>-65891.493000000002</v>
      </c>
    </row>
    <row r="1022" spans="1:7" x14ac:dyDescent="0.25">
      <c r="A1022">
        <v>57</v>
      </c>
      <c r="B1022">
        <v>38</v>
      </c>
      <c r="C1022">
        <v>95</v>
      </c>
      <c r="D1022" t="s">
        <v>36</v>
      </c>
      <c r="E1022">
        <v>-75119.551000000007</v>
      </c>
      <c r="F1022">
        <v>5.8120000000000003</v>
      </c>
      <c r="G1022">
        <f t="shared" si="15"/>
        <v>-75119.551000000007</v>
      </c>
    </row>
    <row r="1023" spans="1:7" x14ac:dyDescent="0.25">
      <c r="A1023">
        <v>56</v>
      </c>
      <c r="B1023">
        <v>39</v>
      </c>
      <c r="C1023">
        <v>95</v>
      </c>
      <c r="D1023" t="s">
        <v>37</v>
      </c>
      <c r="E1023">
        <v>-81208.847999999998</v>
      </c>
      <c r="F1023">
        <v>6.7789999999999999</v>
      </c>
      <c r="G1023">
        <f t="shared" si="15"/>
        <v>-81208.847999999998</v>
      </c>
    </row>
    <row r="1024" spans="1:7" x14ac:dyDescent="0.25">
      <c r="A1024">
        <v>55</v>
      </c>
      <c r="B1024">
        <v>40</v>
      </c>
      <c r="C1024">
        <v>95</v>
      </c>
      <c r="D1024" t="s">
        <v>38</v>
      </c>
      <c r="E1024">
        <v>-85659.94</v>
      </c>
      <c r="F1024">
        <v>0.86899999999999999</v>
      </c>
      <c r="G1024">
        <f t="shared" si="15"/>
        <v>-85659.94</v>
      </c>
    </row>
    <row r="1025" spans="1:7" x14ac:dyDescent="0.25">
      <c r="A1025">
        <v>54</v>
      </c>
      <c r="B1025">
        <v>41</v>
      </c>
      <c r="C1025">
        <v>95</v>
      </c>
      <c r="D1025" t="s">
        <v>39</v>
      </c>
      <c r="E1025">
        <v>-86786.258000000002</v>
      </c>
      <c r="F1025">
        <v>0.50800000000000001</v>
      </c>
      <c r="G1025">
        <f t="shared" si="15"/>
        <v>-86786.258000000002</v>
      </c>
    </row>
    <row r="1026" spans="1:7" x14ac:dyDescent="0.25">
      <c r="A1026">
        <v>53</v>
      </c>
      <c r="B1026">
        <v>42</v>
      </c>
      <c r="C1026">
        <v>95</v>
      </c>
      <c r="D1026" t="s">
        <v>40</v>
      </c>
      <c r="E1026">
        <v>-87711.857999999993</v>
      </c>
      <c r="F1026">
        <v>0.123</v>
      </c>
      <c r="G1026">
        <f t="shared" si="15"/>
        <v>-87711.857999999993</v>
      </c>
    </row>
    <row r="1027" spans="1:7" x14ac:dyDescent="0.25">
      <c r="A1027">
        <v>52</v>
      </c>
      <c r="B1027">
        <v>43</v>
      </c>
      <c r="C1027">
        <v>95</v>
      </c>
      <c r="D1027" t="s">
        <v>41</v>
      </c>
      <c r="E1027">
        <v>-86021.341</v>
      </c>
      <c r="F1027">
        <v>5.08</v>
      </c>
      <c r="G1027">
        <f t="shared" si="15"/>
        <v>-86021.341</v>
      </c>
    </row>
    <row r="1028" spans="1:7" x14ac:dyDescent="0.25">
      <c r="A1028">
        <v>51</v>
      </c>
      <c r="B1028">
        <v>44</v>
      </c>
      <c r="C1028">
        <v>95</v>
      </c>
      <c r="D1028" t="s">
        <v>42</v>
      </c>
      <c r="E1028">
        <v>-83457.744999999995</v>
      </c>
      <c r="F1028">
        <v>9.5020000000000007</v>
      </c>
      <c r="G1028">
        <f t="shared" si="15"/>
        <v>-83457.744999999995</v>
      </c>
    </row>
    <row r="1029" spans="1:7" x14ac:dyDescent="0.25">
      <c r="A1029">
        <v>50</v>
      </c>
      <c r="B1029">
        <v>45</v>
      </c>
      <c r="C1029">
        <v>95</v>
      </c>
      <c r="D1029" t="s">
        <v>43</v>
      </c>
      <c r="E1029">
        <v>-78340.606</v>
      </c>
      <c r="F1029">
        <v>3.8860000000000001</v>
      </c>
      <c r="G1029">
        <f t="shared" si="15"/>
        <v>-78340.606</v>
      </c>
    </row>
    <row r="1030" spans="1:7" x14ac:dyDescent="0.25">
      <c r="A1030">
        <v>49</v>
      </c>
      <c r="B1030">
        <v>46</v>
      </c>
      <c r="C1030">
        <v>95</v>
      </c>
      <c r="D1030" t="s">
        <v>44</v>
      </c>
      <c r="E1030">
        <v>-69965.899999999994</v>
      </c>
      <c r="F1030">
        <v>3.0310000000000001</v>
      </c>
      <c r="G1030">
        <f t="shared" si="15"/>
        <v>-69965.899999999994</v>
      </c>
    </row>
    <row r="1031" spans="1:7" x14ac:dyDescent="0.25">
      <c r="A1031">
        <v>48</v>
      </c>
      <c r="B1031">
        <v>47</v>
      </c>
      <c r="C1031">
        <v>95</v>
      </c>
      <c r="D1031" t="s">
        <v>45</v>
      </c>
      <c r="E1031" t="s">
        <v>806</v>
      </c>
      <c r="F1031" t="s">
        <v>200</v>
      </c>
      <c r="G1031" t="e">
        <f t="shared" si="15"/>
        <v>#VALUE!</v>
      </c>
    </row>
    <row r="1032" spans="1:7" x14ac:dyDescent="0.25">
      <c r="A1032">
        <v>47</v>
      </c>
      <c r="B1032">
        <v>48</v>
      </c>
      <c r="C1032">
        <v>95</v>
      </c>
      <c r="D1032" t="s">
        <v>46</v>
      </c>
      <c r="E1032" t="s">
        <v>807</v>
      </c>
      <c r="F1032" t="s">
        <v>197</v>
      </c>
      <c r="G1032" t="e">
        <f t="shared" si="15"/>
        <v>#VALUE!</v>
      </c>
    </row>
    <row r="1033" spans="1:7" x14ac:dyDescent="0.25">
      <c r="A1033">
        <v>61</v>
      </c>
      <c r="B1033">
        <v>35</v>
      </c>
      <c r="C1033">
        <v>96</v>
      </c>
      <c r="D1033" t="s">
        <v>33</v>
      </c>
      <c r="E1033" t="s">
        <v>808</v>
      </c>
      <c r="F1033" t="s">
        <v>200</v>
      </c>
      <c r="G1033" t="e">
        <f t="shared" ref="G1033:G1096" si="16">IF(ISNUMBER(E1033),E1033,VALUE(SUBSTITUTE(E1033,"#",".01")))</f>
        <v>#VALUE!</v>
      </c>
    </row>
    <row r="1034" spans="1:7" x14ac:dyDescent="0.25">
      <c r="A1034">
        <v>60</v>
      </c>
      <c r="B1034">
        <v>36</v>
      </c>
      <c r="C1034">
        <v>96</v>
      </c>
      <c r="D1034" t="s">
        <v>34</v>
      </c>
      <c r="E1034">
        <v>-53079.678</v>
      </c>
      <c r="F1034">
        <v>20.492999999999999</v>
      </c>
      <c r="G1034">
        <f t="shared" si="16"/>
        <v>-53079.678</v>
      </c>
    </row>
    <row r="1035" spans="1:7" x14ac:dyDescent="0.25">
      <c r="A1035">
        <v>59</v>
      </c>
      <c r="B1035">
        <v>37</v>
      </c>
      <c r="C1035">
        <v>96</v>
      </c>
      <c r="D1035" t="s">
        <v>35</v>
      </c>
      <c r="E1035">
        <v>-61354.349000000002</v>
      </c>
      <c r="F1035">
        <v>3.3530000000000002</v>
      </c>
      <c r="G1035">
        <f t="shared" si="16"/>
        <v>-61354.349000000002</v>
      </c>
    </row>
    <row r="1036" spans="1:7" x14ac:dyDescent="0.25">
      <c r="A1036">
        <v>58</v>
      </c>
      <c r="B1036">
        <v>38</v>
      </c>
      <c r="C1036">
        <v>96</v>
      </c>
      <c r="D1036" t="s">
        <v>36</v>
      </c>
      <c r="E1036">
        <v>-72924.157000000007</v>
      </c>
      <c r="F1036">
        <v>8.4749999999999996</v>
      </c>
      <c r="G1036">
        <f t="shared" si="16"/>
        <v>-72924.157000000007</v>
      </c>
    </row>
    <row r="1037" spans="1:7" x14ac:dyDescent="0.25">
      <c r="A1037">
        <v>57</v>
      </c>
      <c r="B1037">
        <v>39</v>
      </c>
      <c r="C1037">
        <v>96</v>
      </c>
      <c r="D1037" t="s">
        <v>37</v>
      </c>
      <c r="E1037">
        <v>-78335.895000000004</v>
      </c>
      <c r="F1037">
        <v>6.0880000000000001</v>
      </c>
      <c r="G1037">
        <f t="shared" si="16"/>
        <v>-78335.895000000004</v>
      </c>
    </row>
    <row r="1038" spans="1:7" x14ac:dyDescent="0.25">
      <c r="A1038">
        <v>56</v>
      </c>
      <c r="B1038">
        <v>40</v>
      </c>
      <c r="C1038">
        <v>96</v>
      </c>
      <c r="D1038" t="s">
        <v>38</v>
      </c>
      <c r="E1038">
        <v>-85438.846000000005</v>
      </c>
      <c r="F1038">
        <v>0.114</v>
      </c>
      <c r="G1038">
        <f t="shared" si="16"/>
        <v>-85438.846000000005</v>
      </c>
    </row>
    <row r="1039" spans="1:7" x14ac:dyDescent="0.25">
      <c r="A1039">
        <v>55</v>
      </c>
      <c r="B1039">
        <v>41</v>
      </c>
      <c r="C1039">
        <v>96</v>
      </c>
      <c r="D1039" t="s">
        <v>39</v>
      </c>
      <c r="E1039">
        <v>-85602.816000000006</v>
      </c>
      <c r="F1039">
        <v>0.14699999999999999</v>
      </c>
      <c r="G1039">
        <f t="shared" si="16"/>
        <v>-85602.816000000006</v>
      </c>
    </row>
    <row r="1040" spans="1:7" x14ac:dyDescent="0.25">
      <c r="A1040">
        <v>54</v>
      </c>
      <c r="B1040">
        <v>42</v>
      </c>
      <c r="C1040">
        <v>96</v>
      </c>
      <c r="D1040" t="s">
        <v>40</v>
      </c>
      <c r="E1040">
        <v>-88794.876000000004</v>
      </c>
      <c r="F1040">
        <v>0.12</v>
      </c>
      <c r="G1040">
        <f t="shared" si="16"/>
        <v>-88794.876000000004</v>
      </c>
    </row>
    <row r="1041" spans="1:7" x14ac:dyDescent="0.25">
      <c r="A1041">
        <v>53</v>
      </c>
      <c r="B1041">
        <v>43</v>
      </c>
      <c r="C1041">
        <v>96</v>
      </c>
      <c r="D1041" t="s">
        <v>41</v>
      </c>
      <c r="E1041">
        <v>-85821.634000000005</v>
      </c>
      <c r="F1041">
        <v>5.1459999999999999</v>
      </c>
      <c r="G1041">
        <f t="shared" si="16"/>
        <v>-85821.634000000005</v>
      </c>
    </row>
    <row r="1042" spans="1:7" x14ac:dyDescent="0.25">
      <c r="A1042">
        <v>52</v>
      </c>
      <c r="B1042">
        <v>44</v>
      </c>
      <c r="C1042">
        <v>96</v>
      </c>
      <c r="D1042" t="s">
        <v>42</v>
      </c>
      <c r="E1042">
        <v>-86080.372000000003</v>
      </c>
      <c r="F1042">
        <v>0.17</v>
      </c>
      <c r="G1042">
        <f t="shared" si="16"/>
        <v>-86080.372000000003</v>
      </c>
    </row>
    <row r="1043" spans="1:7" x14ac:dyDescent="0.25">
      <c r="A1043">
        <v>51</v>
      </c>
      <c r="B1043">
        <v>45</v>
      </c>
      <c r="C1043">
        <v>96</v>
      </c>
      <c r="D1043" t="s">
        <v>43</v>
      </c>
      <c r="E1043">
        <v>-79687.717999999993</v>
      </c>
      <c r="F1043">
        <v>10.000999999999999</v>
      </c>
      <c r="G1043">
        <f t="shared" si="16"/>
        <v>-79687.717999999993</v>
      </c>
    </row>
    <row r="1044" spans="1:7" x14ac:dyDescent="0.25">
      <c r="A1044">
        <v>50</v>
      </c>
      <c r="B1044">
        <v>46</v>
      </c>
      <c r="C1044">
        <v>96</v>
      </c>
      <c r="D1044" t="s">
        <v>44</v>
      </c>
      <c r="E1044">
        <v>-76183.406000000003</v>
      </c>
      <c r="F1044">
        <v>4.194</v>
      </c>
      <c r="G1044">
        <f t="shared" si="16"/>
        <v>-76183.406000000003</v>
      </c>
    </row>
    <row r="1045" spans="1:7" x14ac:dyDescent="0.25">
      <c r="A1045">
        <v>49</v>
      </c>
      <c r="B1045">
        <v>47</v>
      </c>
      <c r="C1045">
        <v>96</v>
      </c>
      <c r="D1045" t="s">
        <v>45</v>
      </c>
      <c r="E1045">
        <v>-64511.635999999999</v>
      </c>
      <c r="F1045">
        <v>90.084000000000003</v>
      </c>
      <c r="G1045">
        <f t="shared" si="16"/>
        <v>-64511.635999999999</v>
      </c>
    </row>
    <row r="1046" spans="1:7" x14ac:dyDescent="0.25">
      <c r="A1046">
        <v>48</v>
      </c>
      <c r="B1046">
        <v>48</v>
      </c>
      <c r="C1046">
        <v>96</v>
      </c>
      <c r="D1046" t="s">
        <v>46</v>
      </c>
      <c r="E1046" t="s">
        <v>809</v>
      </c>
      <c r="F1046" t="s">
        <v>197</v>
      </c>
      <c r="G1046" t="e">
        <f t="shared" si="16"/>
        <v>#VALUE!</v>
      </c>
    </row>
    <row r="1047" spans="1:7" x14ac:dyDescent="0.25">
      <c r="A1047">
        <v>47</v>
      </c>
      <c r="B1047">
        <v>49</v>
      </c>
      <c r="C1047">
        <v>96</v>
      </c>
      <c r="D1047" t="s">
        <v>47</v>
      </c>
      <c r="E1047" t="s">
        <v>810</v>
      </c>
      <c r="F1047" t="s">
        <v>582</v>
      </c>
      <c r="G1047" t="e">
        <f t="shared" si="16"/>
        <v>#VALUE!</v>
      </c>
    </row>
    <row r="1048" spans="1:7" x14ac:dyDescent="0.25">
      <c r="A1048">
        <v>62</v>
      </c>
      <c r="B1048">
        <v>35</v>
      </c>
      <c r="C1048">
        <v>97</v>
      </c>
      <c r="D1048" t="s">
        <v>33</v>
      </c>
      <c r="E1048" t="s">
        <v>811</v>
      </c>
      <c r="F1048" t="s">
        <v>197</v>
      </c>
      <c r="G1048" t="e">
        <f t="shared" si="16"/>
        <v>#VALUE!</v>
      </c>
    </row>
    <row r="1049" spans="1:7" x14ac:dyDescent="0.25">
      <c r="A1049">
        <v>61</v>
      </c>
      <c r="B1049">
        <v>36</v>
      </c>
      <c r="C1049">
        <v>97</v>
      </c>
      <c r="D1049" t="s">
        <v>34</v>
      </c>
      <c r="E1049">
        <v>-47423.491999999998</v>
      </c>
      <c r="F1049">
        <v>130.40899999999999</v>
      </c>
      <c r="G1049">
        <f t="shared" si="16"/>
        <v>-47423.491999999998</v>
      </c>
    </row>
    <row r="1050" spans="1:7" x14ac:dyDescent="0.25">
      <c r="A1050">
        <v>60</v>
      </c>
      <c r="B1050">
        <v>37</v>
      </c>
      <c r="C1050">
        <v>97</v>
      </c>
      <c r="D1050" t="s">
        <v>35</v>
      </c>
      <c r="E1050">
        <v>-58519.137000000002</v>
      </c>
      <c r="F1050">
        <v>1.9119999999999999</v>
      </c>
      <c r="G1050">
        <f t="shared" si="16"/>
        <v>-58519.137000000002</v>
      </c>
    </row>
    <row r="1051" spans="1:7" x14ac:dyDescent="0.25">
      <c r="A1051">
        <v>59</v>
      </c>
      <c r="B1051">
        <v>38</v>
      </c>
      <c r="C1051">
        <v>97</v>
      </c>
      <c r="D1051" t="s">
        <v>36</v>
      </c>
      <c r="E1051">
        <v>-68581.453999999998</v>
      </c>
      <c r="F1051">
        <v>3.3849999999999998</v>
      </c>
      <c r="G1051">
        <f t="shared" si="16"/>
        <v>-68581.453999999998</v>
      </c>
    </row>
    <row r="1052" spans="1:7" x14ac:dyDescent="0.25">
      <c r="A1052">
        <v>58</v>
      </c>
      <c r="B1052">
        <v>39</v>
      </c>
      <c r="C1052">
        <v>97</v>
      </c>
      <c r="D1052" t="s">
        <v>37</v>
      </c>
      <c r="E1052">
        <v>-76121.423999999999</v>
      </c>
      <c r="F1052">
        <v>6.7190000000000003</v>
      </c>
      <c r="G1052">
        <f t="shared" si="16"/>
        <v>-76121.423999999999</v>
      </c>
    </row>
    <row r="1053" spans="1:7" x14ac:dyDescent="0.25">
      <c r="A1053">
        <v>57</v>
      </c>
      <c r="B1053">
        <v>40</v>
      </c>
      <c r="C1053">
        <v>97</v>
      </c>
      <c r="D1053" t="s">
        <v>38</v>
      </c>
      <c r="E1053">
        <v>-82942.660999999993</v>
      </c>
      <c r="F1053">
        <v>0.41399999999999998</v>
      </c>
      <c r="G1053">
        <f t="shared" si="16"/>
        <v>-82942.660999999993</v>
      </c>
    </row>
    <row r="1054" spans="1:7" x14ac:dyDescent="0.25">
      <c r="A1054">
        <v>56</v>
      </c>
      <c r="B1054">
        <v>41</v>
      </c>
      <c r="C1054">
        <v>97</v>
      </c>
      <c r="D1054" t="s">
        <v>39</v>
      </c>
      <c r="E1054">
        <v>-85605.775999999998</v>
      </c>
      <c r="F1054">
        <v>4.2489999999999997</v>
      </c>
      <c r="G1054">
        <f t="shared" si="16"/>
        <v>-85605.775999999998</v>
      </c>
    </row>
    <row r="1055" spans="1:7" x14ac:dyDescent="0.25">
      <c r="A1055">
        <v>55</v>
      </c>
      <c r="B1055">
        <v>42</v>
      </c>
      <c r="C1055">
        <v>97</v>
      </c>
      <c r="D1055" t="s">
        <v>40</v>
      </c>
      <c r="E1055">
        <v>-87544.691000000006</v>
      </c>
      <c r="F1055">
        <v>0.16500000000000001</v>
      </c>
      <c r="G1055">
        <f t="shared" si="16"/>
        <v>-87544.691000000006</v>
      </c>
    </row>
    <row r="1056" spans="1:7" x14ac:dyDescent="0.25">
      <c r="A1056">
        <v>54</v>
      </c>
      <c r="B1056">
        <v>43</v>
      </c>
      <c r="C1056">
        <v>97</v>
      </c>
      <c r="D1056" t="s">
        <v>41</v>
      </c>
      <c r="E1056">
        <v>-87224.423999999999</v>
      </c>
      <c r="F1056">
        <v>4.1180000000000003</v>
      </c>
      <c r="G1056">
        <f t="shared" si="16"/>
        <v>-87224.423999999999</v>
      </c>
    </row>
    <row r="1057" spans="1:7" x14ac:dyDescent="0.25">
      <c r="A1057">
        <v>53</v>
      </c>
      <c r="B1057">
        <v>44</v>
      </c>
      <c r="C1057">
        <v>97</v>
      </c>
      <c r="D1057" t="s">
        <v>42</v>
      </c>
      <c r="E1057">
        <v>-86120.551999999996</v>
      </c>
      <c r="F1057">
        <v>2.7629999999999999</v>
      </c>
      <c r="G1057">
        <f t="shared" si="16"/>
        <v>-86120.551999999996</v>
      </c>
    </row>
    <row r="1058" spans="1:7" x14ac:dyDescent="0.25">
      <c r="A1058">
        <v>52</v>
      </c>
      <c r="B1058">
        <v>45</v>
      </c>
      <c r="C1058">
        <v>97</v>
      </c>
      <c r="D1058" t="s">
        <v>43</v>
      </c>
      <c r="E1058">
        <v>-82597.551999999996</v>
      </c>
      <c r="F1058">
        <v>35.463000000000001</v>
      </c>
      <c r="G1058">
        <f t="shared" si="16"/>
        <v>-82597.551999999996</v>
      </c>
    </row>
    <row r="1059" spans="1:7" x14ac:dyDescent="0.25">
      <c r="A1059">
        <v>51</v>
      </c>
      <c r="B1059">
        <v>46</v>
      </c>
      <c r="C1059">
        <v>97</v>
      </c>
      <c r="D1059" t="s">
        <v>44</v>
      </c>
      <c r="E1059">
        <v>-77805.842999999993</v>
      </c>
      <c r="F1059">
        <v>4.8440000000000003</v>
      </c>
      <c r="G1059">
        <f t="shared" si="16"/>
        <v>-77805.842999999993</v>
      </c>
    </row>
    <row r="1060" spans="1:7" x14ac:dyDescent="0.25">
      <c r="A1060">
        <v>50</v>
      </c>
      <c r="B1060">
        <v>47</v>
      </c>
      <c r="C1060">
        <v>97</v>
      </c>
      <c r="D1060" t="s">
        <v>45</v>
      </c>
      <c r="E1060">
        <v>-70825.842999999993</v>
      </c>
      <c r="F1060">
        <v>110.107</v>
      </c>
      <c r="G1060">
        <f t="shared" si="16"/>
        <v>-70825.842999999993</v>
      </c>
    </row>
    <row r="1061" spans="1:7" x14ac:dyDescent="0.25">
      <c r="A1061">
        <v>49</v>
      </c>
      <c r="B1061">
        <v>48</v>
      </c>
      <c r="C1061">
        <v>97</v>
      </c>
      <c r="D1061" t="s">
        <v>46</v>
      </c>
      <c r="E1061" t="s">
        <v>812</v>
      </c>
      <c r="F1061" t="s">
        <v>200</v>
      </c>
      <c r="G1061" t="e">
        <f t="shared" si="16"/>
        <v>#VALUE!</v>
      </c>
    </row>
    <row r="1062" spans="1:7" x14ac:dyDescent="0.25">
      <c r="A1062">
        <v>48</v>
      </c>
      <c r="B1062">
        <v>49</v>
      </c>
      <c r="C1062">
        <v>97</v>
      </c>
      <c r="D1062" t="s">
        <v>47</v>
      </c>
      <c r="E1062" t="s">
        <v>813</v>
      </c>
      <c r="F1062" t="s">
        <v>197</v>
      </c>
      <c r="G1062" t="e">
        <f t="shared" si="16"/>
        <v>#VALUE!</v>
      </c>
    </row>
    <row r="1063" spans="1:7" x14ac:dyDescent="0.25">
      <c r="A1063">
        <v>63</v>
      </c>
      <c r="B1063">
        <v>35</v>
      </c>
      <c r="C1063">
        <v>98</v>
      </c>
      <c r="D1063" t="s">
        <v>33</v>
      </c>
      <c r="E1063" t="s">
        <v>814</v>
      </c>
      <c r="F1063" t="s">
        <v>609</v>
      </c>
      <c r="G1063" t="e">
        <f t="shared" si="16"/>
        <v>#VALUE!</v>
      </c>
    </row>
    <row r="1064" spans="1:7" x14ac:dyDescent="0.25">
      <c r="A1064">
        <v>62</v>
      </c>
      <c r="B1064">
        <v>36</v>
      </c>
      <c r="C1064">
        <v>98</v>
      </c>
      <c r="D1064" t="s">
        <v>34</v>
      </c>
      <c r="E1064" t="s">
        <v>815</v>
      </c>
      <c r="F1064" t="s">
        <v>200</v>
      </c>
      <c r="G1064" t="e">
        <f t="shared" si="16"/>
        <v>#VALUE!</v>
      </c>
    </row>
    <row r="1065" spans="1:7" x14ac:dyDescent="0.25">
      <c r="A1065">
        <v>61</v>
      </c>
      <c r="B1065">
        <v>37</v>
      </c>
      <c r="C1065">
        <v>98</v>
      </c>
      <c r="D1065" t="s">
        <v>35</v>
      </c>
      <c r="E1065">
        <v>-54369.146000000001</v>
      </c>
      <c r="F1065">
        <v>16.082999999999998</v>
      </c>
      <c r="G1065">
        <f t="shared" si="16"/>
        <v>-54369.146000000001</v>
      </c>
    </row>
    <row r="1066" spans="1:7" x14ac:dyDescent="0.25">
      <c r="A1066">
        <v>60</v>
      </c>
      <c r="B1066">
        <v>38</v>
      </c>
      <c r="C1066">
        <v>98</v>
      </c>
      <c r="D1066" t="s">
        <v>36</v>
      </c>
      <c r="E1066">
        <v>-66423.104000000007</v>
      </c>
      <c r="F1066">
        <v>3.226</v>
      </c>
      <c r="G1066">
        <f t="shared" si="16"/>
        <v>-66423.104000000007</v>
      </c>
    </row>
    <row r="1067" spans="1:7" x14ac:dyDescent="0.25">
      <c r="A1067">
        <v>59</v>
      </c>
      <c r="B1067">
        <v>39</v>
      </c>
      <c r="C1067">
        <v>98</v>
      </c>
      <c r="D1067" t="s">
        <v>37</v>
      </c>
      <c r="E1067">
        <v>-72294.777000000002</v>
      </c>
      <c r="F1067">
        <v>7.9290000000000003</v>
      </c>
      <c r="G1067">
        <f t="shared" si="16"/>
        <v>-72294.777000000002</v>
      </c>
    </row>
    <row r="1068" spans="1:7" x14ac:dyDescent="0.25">
      <c r="A1068">
        <v>58</v>
      </c>
      <c r="B1068">
        <v>40</v>
      </c>
      <c r="C1068">
        <v>98</v>
      </c>
      <c r="D1068" t="s">
        <v>38</v>
      </c>
      <c r="E1068">
        <v>-81286.709000000003</v>
      </c>
      <c r="F1068">
        <v>8.4510000000000005</v>
      </c>
      <c r="G1068">
        <f t="shared" si="16"/>
        <v>-81286.709000000003</v>
      </c>
    </row>
    <row r="1069" spans="1:7" x14ac:dyDescent="0.25">
      <c r="A1069">
        <v>57</v>
      </c>
      <c r="B1069">
        <v>41</v>
      </c>
      <c r="C1069">
        <v>98</v>
      </c>
      <c r="D1069" t="s">
        <v>39</v>
      </c>
      <c r="E1069">
        <v>-83524.597999999998</v>
      </c>
      <c r="F1069">
        <v>5.0010000000000003</v>
      </c>
      <c r="G1069">
        <f t="shared" si="16"/>
        <v>-83524.597999999998</v>
      </c>
    </row>
    <row r="1070" spans="1:7" x14ac:dyDescent="0.25">
      <c r="A1070">
        <v>56</v>
      </c>
      <c r="B1070">
        <v>42</v>
      </c>
      <c r="C1070">
        <v>98</v>
      </c>
      <c r="D1070" t="s">
        <v>40</v>
      </c>
      <c r="E1070">
        <v>-88115.971999999994</v>
      </c>
      <c r="F1070">
        <v>0.17399999999999999</v>
      </c>
      <c r="G1070">
        <f t="shared" si="16"/>
        <v>-88115.971999999994</v>
      </c>
    </row>
    <row r="1071" spans="1:7" x14ac:dyDescent="0.25">
      <c r="A1071">
        <v>55</v>
      </c>
      <c r="B1071">
        <v>43</v>
      </c>
      <c r="C1071">
        <v>98</v>
      </c>
      <c r="D1071" t="s">
        <v>41</v>
      </c>
      <c r="E1071">
        <v>-86432.205000000002</v>
      </c>
      <c r="F1071">
        <v>3.38</v>
      </c>
      <c r="G1071">
        <f t="shared" si="16"/>
        <v>-86432.205000000002</v>
      </c>
    </row>
    <row r="1072" spans="1:7" x14ac:dyDescent="0.25">
      <c r="A1072">
        <v>54</v>
      </c>
      <c r="B1072">
        <v>44</v>
      </c>
      <c r="C1072">
        <v>98</v>
      </c>
      <c r="D1072" t="s">
        <v>42</v>
      </c>
      <c r="E1072">
        <v>-88224.857999999993</v>
      </c>
      <c r="F1072">
        <v>6.4630000000000001</v>
      </c>
      <c r="G1072">
        <f t="shared" si="16"/>
        <v>-88224.857999999993</v>
      </c>
    </row>
    <row r="1073" spans="1:7" x14ac:dyDescent="0.25">
      <c r="A1073">
        <v>53</v>
      </c>
      <c r="B1073">
        <v>45</v>
      </c>
      <c r="C1073">
        <v>98</v>
      </c>
      <c r="D1073" t="s">
        <v>43</v>
      </c>
      <c r="E1073">
        <v>-83175.205000000002</v>
      </c>
      <c r="F1073">
        <v>11.906000000000001</v>
      </c>
      <c r="G1073">
        <f t="shared" si="16"/>
        <v>-83175.205000000002</v>
      </c>
    </row>
    <row r="1074" spans="1:7" x14ac:dyDescent="0.25">
      <c r="A1074">
        <v>52</v>
      </c>
      <c r="B1074">
        <v>46</v>
      </c>
      <c r="C1074">
        <v>98</v>
      </c>
      <c r="D1074" t="s">
        <v>44</v>
      </c>
      <c r="E1074">
        <v>-81320.975000000006</v>
      </c>
      <c r="F1074">
        <v>4.742</v>
      </c>
      <c r="G1074">
        <f t="shared" si="16"/>
        <v>-81320.975000000006</v>
      </c>
    </row>
    <row r="1075" spans="1:7" x14ac:dyDescent="0.25">
      <c r="A1075">
        <v>51</v>
      </c>
      <c r="B1075">
        <v>47</v>
      </c>
      <c r="C1075">
        <v>98</v>
      </c>
      <c r="D1075" t="s">
        <v>45</v>
      </c>
      <c r="E1075">
        <v>-73066.414999999994</v>
      </c>
      <c r="F1075">
        <v>32.906999999999996</v>
      </c>
      <c r="G1075">
        <f t="shared" si="16"/>
        <v>-73066.414999999994</v>
      </c>
    </row>
    <row r="1076" spans="1:7" x14ac:dyDescent="0.25">
      <c r="A1076">
        <v>50</v>
      </c>
      <c r="B1076">
        <v>48</v>
      </c>
      <c r="C1076">
        <v>98</v>
      </c>
      <c r="D1076" t="s">
        <v>46</v>
      </c>
      <c r="E1076">
        <v>-67636.414999999994</v>
      </c>
      <c r="F1076">
        <v>51.796999999999997</v>
      </c>
      <c r="G1076">
        <f t="shared" si="16"/>
        <v>-67636.414999999994</v>
      </c>
    </row>
    <row r="1077" spans="1:7" x14ac:dyDescent="0.25">
      <c r="A1077">
        <v>49</v>
      </c>
      <c r="B1077">
        <v>49</v>
      </c>
      <c r="C1077">
        <v>98</v>
      </c>
      <c r="D1077" t="s">
        <v>47</v>
      </c>
      <c r="E1077" t="s">
        <v>467</v>
      </c>
      <c r="F1077" t="s">
        <v>200</v>
      </c>
      <c r="G1077" t="e">
        <f t="shared" si="16"/>
        <v>#VALUE!</v>
      </c>
    </row>
    <row r="1078" spans="1:7" x14ac:dyDescent="0.25">
      <c r="A1078">
        <v>63</v>
      </c>
      <c r="B1078">
        <v>36</v>
      </c>
      <c r="C1078">
        <v>99</v>
      </c>
      <c r="D1078" t="s">
        <v>34</v>
      </c>
      <c r="E1078" t="s">
        <v>816</v>
      </c>
      <c r="F1078" t="s">
        <v>197</v>
      </c>
      <c r="G1078" t="e">
        <f t="shared" si="16"/>
        <v>#VALUE!</v>
      </c>
    </row>
    <row r="1079" spans="1:7" x14ac:dyDescent="0.25">
      <c r="A1079">
        <v>62</v>
      </c>
      <c r="B1079">
        <v>37</v>
      </c>
      <c r="C1079">
        <v>99</v>
      </c>
      <c r="D1079" t="s">
        <v>35</v>
      </c>
      <c r="E1079">
        <v>-51121.142999999996</v>
      </c>
      <c r="F1079">
        <v>4.0309999999999997</v>
      </c>
      <c r="G1079">
        <f t="shared" si="16"/>
        <v>-51121.142999999996</v>
      </c>
    </row>
    <row r="1080" spans="1:7" x14ac:dyDescent="0.25">
      <c r="A1080">
        <v>61</v>
      </c>
      <c r="B1080">
        <v>38</v>
      </c>
      <c r="C1080">
        <v>99</v>
      </c>
      <c r="D1080" t="s">
        <v>36</v>
      </c>
      <c r="E1080">
        <v>-62521.400999999998</v>
      </c>
      <c r="F1080">
        <v>4.7409999999999997</v>
      </c>
      <c r="G1080">
        <f t="shared" si="16"/>
        <v>-62521.400999999998</v>
      </c>
    </row>
    <row r="1081" spans="1:7" x14ac:dyDescent="0.25">
      <c r="A1081">
        <v>60</v>
      </c>
      <c r="B1081">
        <v>39</v>
      </c>
      <c r="C1081">
        <v>99</v>
      </c>
      <c r="D1081" t="s">
        <v>37</v>
      </c>
      <c r="E1081">
        <v>-70649.824999999997</v>
      </c>
      <c r="F1081">
        <v>6.6269999999999998</v>
      </c>
      <c r="G1081">
        <f t="shared" si="16"/>
        <v>-70649.824999999997</v>
      </c>
    </row>
    <row r="1082" spans="1:7" x14ac:dyDescent="0.25">
      <c r="A1082">
        <v>59</v>
      </c>
      <c r="B1082">
        <v>40</v>
      </c>
      <c r="C1082">
        <v>99</v>
      </c>
      <c r="D1082" t="s">
        <v>38</v>
      </c>
      <c r="E1082">
        <v>-77620.616999999998</v>
      </c>
      <c r="F1082">
        <v>10.502000000000001</v>
      </c>
      <c r="G1082">
        <f t="shared" si="16"/>
        <v>-77620.616999999998</v>
      </c>
    </row>
    <row r="1083" spans="1:7" x14ac:dyDescent="0.25">
      <c r="A1083">
        <v>58</v>
      </c>
      <c r="B1083">
        <v>41</v>
      </c>
      <c r="C1083">
        <v>99</v>
      </c>
      <c r="D1083" t="s">
        <v>39</v>
      </c>
      <c r="E1083">
        <v>-82335.341</v>
      </c>
      <c r="F1083">
        <v>12.004</v>
      </c>
      <c r="G1083">
        <f t="shared" si="16"/>
        <v>-82335.341</v>
      </c>
    </row>
    <row r="1084" spans="1:7" x14ac:dyDescent="0.25">
      <c r="A1084">
        <v>57</v>
      </c>
      <c r="B1084">
        <v>42</v>
      </c>
      <c r="C1084">
        <v>99</v>
      </c>
      <c r="D1084" t="s">
        <v>40</v>
      </c>
      <c r="E1084">
        <v>-85970.097999999998</v>
      </c>
      <c r="F1084">
        <v>0.22900000000000001</v>
      </c>
      <c r="G1084">
        <f t="shared" si="16"/>
        <v>-85970.097999999998</v>
      </c>
    </row>
    <row r="1085" spans="1:7" x14ac:dyDescent="0.25">
      <c r="A1085">
        <v>56</v>
      </c>
      <c r="B1085">
        <v>43</v>
      </c>
      <c r="C1085">
        <v>99</v>
      </c>
      <c r="D1085" t="s">
        <v>41</v>
      </c>
      <c r="E1085">
        <v>-87327.861999999994</v>
      </c>
      <c r="F1085">
        <v>0.90800000000000003</v>
      </c>
      <c r="G1085">
        <f t="shared" si="16"/>
        <v>-87327.861999999994</v>
      </c>
    </row>
    <row r="1086" spans="1:7" x14ac:dyDescent="0.25">
      <c r="A1086">
        <v>55</v>
      </c>
      <c r="B1086">
        <v>44</v>
      </c>
      <c r="C1086">
        <v>99</v>
      </c>
      <c r="D1086" t="s">
        <v>42</v>
      </c>
      <c r="E1086">
        <v>-87625.380999999994</v>
      </c>
      <c r="F1086">
        <v>0.34399999999999997</v>
      </c>
      <c r="G1086">
        <f t="shared" si="16"/>
        <v>-87625.380999999994</v>
      </c>
    </row>
    <row r="1087" spans="1:7" x14ac:dyDescent="0.25">
      <c r="A1087">
        <v>54</v>
      </c>
      <c r="B1087">
        <v>45</v>
      </c>
      <c r="C1087">
        <v>99</v>
      </c>
      <c r="D1087" t="s">
        <v>43</v>
      </c>
      <c r="E1087">
        <v>-85581.3</v>
      </c>
      <c r="F1087">
        <v>6.6970000000000001</v>
      </c>
      <c r="G1087">
        <f t="shared" si="16"/>
        <v>-85581.3</v>
      </c>
    </row>
    <row r="1088" spans="1:7" x14ac:dyDescent="0.25">
      <c r="A1088">
        <v>53</v>
      </c>
      <c r="B1088">
        <v>46</v>
      </c>
      <c r="C1088">
        <v>99</v>
      </c>
      <c r="D1088" t="s">
        <v>44</v>
      </c>
      <c r="E1088">
        <v>-82182.650999999998</v>
      </c>
      <c r="F1088">
        <v>4.9809999999999999</v>
      </c>
      <c r="G1088">
        <f t="shared" si="16"/>
        <v>-82182.650999999998</v>
      </c>
    </row>
    <row r="1089" spans="1:7" x14ac:dyDescent="0.25">
      <c r="A1089">
        <v>52</v>
      </c>
      <c r="B1089">
        <v>47</v>
      </c>
      <c r="C1089">
        <v>99</v>
      </c>
      <c r="D1089" t="s">
        <v>45</v>
      </c>
      <c r="E1089">
        <v>-76712.472999999998</v>
      </c>
      <c r="F1089">
        <v>6.2649999999999997</v>
      </c>
      <c r="G1089">
        <f t="shared" si="16"/>
        <v>-76712.472999999998</v>
      </c>
    </row>
    <row r="1090" spans="1:7" x14ac:dyDescent="0.25">
      <c r="A1090">
        <v>51</v>
      </c>
      <c r="B1090">
        <v>48</v>
      </c>
      <c r="C1090">
        <v>99</v>
      </c>
      <c r="D1090" t="s">
        <v>46</v>
      </c>
      <c r="E1090">
        <v>-69931.123000000007</v>
      </c>
      <c r="F1090">
        <v>1.5840000000000001</v>
      </c>
      <c r="G1090">
        <f t="shared" si="16"/>
        <v>-69931.123000000007</v>
      </c>
    </row>
    <row r="1091" spans="1:7" x14ac:dyDescent="0.25">
      <c r="A1091">
        <v>50</v>
      </c>
      <c r="B1091">
        <v>49</v>
      </c>
      <c r="C1091">
        <v>99</v>
      </c>
      <c r="D1091" t="s">
        <v>47</v>
      </c>
      <c r="E1091" t="s">
        <v>817</v>
      </c>
      <c r="F1091" t="s">
        <v>200</v>
      </c>
      <c r="G1091" t="e">
        <f t="shared" si="16"/>
        <v>#VALUE!</v>
      </c>
    </row>
    <row r="1092" spans="1:7" x14ac:dyDescent="0.25">
      <c r="A1092">
        <v>49</v>
      </c>
      <c r="B1092">
        <v>50</v>
      </c>
      <c r="C1092">
        <v>99</v>
      </c>
      <c r="D1092" t="s">
        <v>48</v>
      </c>
      <c r="E1092" t="s">
        <v>818</v>
      </c>
      <c r="F1092" t="s">
        <v>199</v>
      </c>
      <c r="G1092" t="e">
        <f t="shared" si="16"/>
        <v>#VALUE!</v>
      </c>
    </row>
    <row r="1093" spans="1:7" x14ac:dyDescent="0.25">
      <c r="A1093">
        <v>64</v>
      </c>
      <c r="B1093">
        <v>36</v>
      </c>
      <c r="C1093">
        <v>100</v>
      </c>
      <c r="D1093" t="s">
        <v>34</v>
      </c>
      <c r="E1093" t="s">
        <v>819</v>
      </c>
      <c r="F1093" t="s">
        <v>197</v>
      </c>
      <c r="G1093" t="e">
        <f t="shared" si="16"/>
        <v>#VALUE!</v>
      </c>
    </row>
    <row r="1094" spans="1:7" x14ac:dyDescent="0.25">
      <c r="A1094">
        <v>63</v>
      </c>
      <c r="B1094">
        <v>37</v>
      </c>
      <c r="C1094">
        <v>100</v>
      </c>
      <c r="D1094" t="s">
        <v>35</v>
      </c>
      <c r="E1094">
        <v>-46247.063999999998</v>
      </c>
      <c r="F1094">
        <v>19.561</v>
      </c>
      <c r="G1094">
        <f t="shared" si="16"/>
        <v>-46247.063999999998</v>
      </c>
    </row>
    <row r="1095" spans="1:7" x14ac:dyDescent="0.25">
      <c r="A1095">
        <v>62</v>
      </c>
      <c r="B1095">
        <v>38</v>
      </c>
      <c r="C1095">
        <v>100</v>
      </c>
      <c r="D1095" t="s">
        <v>36</v>
      </c>
      <c r="E1095">
        <v>-59820.902999999998</v>
      </c>
      <c r="F1095">
        <v>7.16</v>
      </c>
      <c r="G1095">
        <f t="shared" si="16"/>
        <v>-59820.902999999998</v>
      </c>
    </row>
    <row r="1096" spans="1:7" x14ac:dyDescent="0.25">
      <c r="A1096">
        <v>61</v>
      </c>
      <c r="B1096">
        <v>39</v>
      </c>
      <c r="C1096">
        <v>100</v>
      </c>
      <c r="D1096" t="s">
        <v>37</v>
      </c>
      <c r="E1096">
        <v>-67327.395999999993</v>
      </c>
      <c r="F1096">
        <v>11.186</v>
      </c>
      <c r="G1096">
        <f t="shared" si="16"/>
        <v>-67327.395999999993</v>
      </c>
    </row>
    <row r="1097" spans="1:7" x14ac:dyDescent="0.25">
      <c r="A1097">
        <v>60</v>
      </c>
      <c r="B1097">
        <v>40</v>
      </c>
      <c r="C1097">
        <v>100</v>
      </c>
      <c r="D1097" t="s">
        <v>38</v>
      </c>
      <c r="E1097">
        <v>-76377.437000000005</v>
      </c>
      <c r="F1097">
        <v>8.1489999999999991</v>
      </c>
      <c r="G1097">
        <f t="shared" ref="G1097:G1160" si="17">IF(ISNUMBER(E1097),E1097,VALUE(SUBSTITUTE(E1097,"#",".01")))</f>
        <v>-76377.437000000005</v>
      </c>
    </row>
    <row r="1098" spans="1:7" x14ac:dyDescent="0.25">
      <c r="A1098">
        <v>59</v>
      </c>
      <c r="B1098">
        <v>41</v>
      </c>
      <c r="C1098">
        <v>100</v>
      </c>
      <c r="D1098" t="s">
        <v>39</v>
      </c>
      <c r="E1098">
        <v>-79797.399000000005</v>
      </c>
      <c r="F1098">
        <v>7.9859999999999998</v>
      </c>
      <c r="G1098">
        <f t="shared" si="17"/>
        <v>-79797.399000000005</v>
      </c>
    </row>
    <row r="1099" spans="1:7" x14ac:dyDescent="0.25">
      <c r="A1099">
        <v>58</v>
      </c>
      <c r="B1099">
        <v>42</v>
      </c>
      <c r="C1099">
        <v>100</v>
      </c>
      <c r="D1099" t="s">
        <v>40</v>
      </c>
      <c r="E1099">
        <v>-86193.024999999994</v>
      </c>
      <c r="F1099">
        <v>0.30199999999999999</v>
      </c>
      <c r="G1099">
        <f t="shared" si="17"/>
        <v>-86193.024999999994</v>
      </c>
    </row>
    <row r="1100" spans="1:7" x14ac:dyDescent="0.25">
      <c r="A1100">
        <v>57</v>
      </c>
      <c r="B1100">
        <v>43</v>
      </c>
      <c r="C1100">
        <v>100</v>
      </c>
      <c r="D1100" t="s">
        <v>41</v>
      </c>
      <c r="E1100">
        <v>-86020.945000000007</v>
      </c>
      <c r="F1100">
        <v>1.351</v>
      </c>
      <c r="G1100">
        <f t="shared" si="17"/>
        <v>-86020.945000000007</v>
      </c>
    </row>
    <row r="1101" spans="1:7" x14ac:dyDescent="0.25">
      <c r="A1101">
        <v>56</v>
      </c>
      <c r="B1101">
        <v>44</v>
      </c>
      <c r="C1101">
        <v>100</v>
      </c>
      <c r="D1101" t="s">
        <v>42</v>
      </c>
      <c r="E1101">
        <v>-89227.388999999996</v>
      </c>
      <c r="F1101">
        <v>0.34300000000000003</v>
      </c>
      <c r="G1101">
        <f t="shared" si="17"/>
        <v>-89227.388999999996</v>
      </c>
    </row>
    <row r="1102" spans="1:7" x14ac:dyDescent="0.25">
      <c r="A1102">
        <v>55</v>
      </c>
      <c r="B1102">
        <v>45</v>
      </c>
      <c r="C1102">
        <v>100</v>
      </c>
      <c r="D1102" t="s">
        <v>43</v>
      </c>
      <c r="E1102">
        <v>-85591.126000000004</v>
      </c>
      <c r="F1102">
        <v>18.125</v>
      </c>
      <c r="G1102">
        <f t="shared" si="17"/>
        <v>-85591.126000000004</v>
      </c>
    </row>
    <row r="1103" spans="1:7" x14ac:dyDescent="0.25">
      <c r="A1103">
        <v>54</v>
      </c>
      <c r="B1103">
        <v>46</v>
      </c>
      <c r="C1103">
        <v>100</v>
      </c>
      <c r="D1103" t="s">
        <v>44</v>
      </c>
      <c r="E1103">
        <v>-85212.778000000006</v>
      </c>
      <c r="F1103">
        <v>17.638000000000002</v>
      </c>
      <c r="G1103">
        <f t="shared" si="17"/>
        <v>-85212.778000000006</v>
      </c>
    </row>
    <row r="1104" spans="1:7" x14ac:dyDescent="0.25">
      <c r="A1104">
        <v>53</v>
      </c>
      <c r="B1104">
        <v>47</v>
      </c>
      <c r="C1104">
        <v>100</v>
      </c>
      <c r="D1104" t="s">
        <v>45</v>
      </c>
      <c r="E1104">
        <v>-78137.959000000003</v>
      </c>
      <c r="F1104">
        <v>5</v>
      </c>
      <c r="G1104">
        <f t="shared" si="17"/>
        <v>-78137.959000000003</v>
      </c>
    </row>
    <row r="1105" spans="1:7" x14ac:dyDescent="0.25">
      <c r="A1105">
        <v>52</v>
      </c>
      <c r="B1105">
        <v>48</v>
      </c>
      <c r="C1105">
        <v>100</v>
      </c>
      <c r="D1105" t="s">
        <v>46</v>
      </c>
      <c r="E1105">
        <v>-74194.596000000005</v>
      </c>
      <c r="F1105">
        <v>1.677</v>
      </c>
      <c r="G1105">
        <f t="shared" si="17"/>
        <v>-74194.596000000005</v>
      </c>
    </row>
    <row r="1106" spans="1:7" x14ac:dyDescent="0.25">
      <c r="A1106">
        <v>51</v>
      </c>
      <c r="B1106">
        <v>49</v>
      </c>
      <c r="C1106">
        <v>100</v>
      </c>
      <c r="D1106" t="s">
        <v>47</v>
      </c>
      <c r="E1106">
        <v>-64312.972000000002</v>
      </c>
      <c r="F1106">
        <v>182.51900000000001</v>
      </c>
      <c r="G1106">
        <f t="shared" si="17"/>
        <v>-64312.972000000002</v>
      </c>
    </row>
    <row r="1107" spans="1:7" x14ac:dyDescent="0.25">
      <c r="A1107">
        <v>50</v>
      </c>
      <c r="B1107">
        <v>50</v>
      </c>
      <c r="C1107">
        <v>100</v>
      </c>
      <c r="D1107" t="s">
        <v>48</v>
      </c>
      <c r="E1107">
        <v>-57282.972000000002</v>
      </c>
      <c r="F1107">
        <v>301.51799999999997</v>
      </c>
      <c r="G1107">
        <f t="shared" si="17"/>
        <v>-57282.972000000002</v>
      </c>
    </row>
    <row r="1108" spans="1:7" x14ac:dyDescent="0.25">
      <c r="A1108">
        <v>65</v>
      </c>
      <c r="B1108">
        <v>36</v>
      </c>
      <c r="C1108">
        <v>101</v>
      </c>
      <c r="D1108" t="s">
        <v>34</v>
      </c>
      <c r="E1108" t="s">
        <v>820</v>
      </c>
      <c r="F1108" t="s">
        <v>199</v>
      </c>
      <c r="G1108" t="e">
        <f t="shared" si="17"/>
        <v>#VALUE!</v>
      </c>
    </row>
    <row r="1109" spans="1:7" x14ac:dyDescent="0.25">
      <c r="A1109">
        <v>64</v>
      </c>
      <c r="B1109">
        <v>37</v>
      </c>
      <c r="C1109">
        <v>101</v>
      </c>
      <c r="D1109" t="s">
        <v>35</v>
      </c>
      <c r="E1109" t="s">
        <v>821</v>
      </c>
      <c r="F1109" t="s">
        <v>202</v>
      </c>
      <c r="G1109" t="e">
        <f t="shared" si="17"/>
        <v>#VALUE!</v>
      </c>
    </row>
    <row r="1110" spans="1:7" x14ac:dyDescent="0.25">
      <c r="A1110">
        <v>63</v>
      </c>
      <c r="B1110">
        <v>38</v>
      </c>
      <c r="C1110">
        <v>101</v>
      </c>
      <c r="D1110" t="s">
        <v>36</v>
      </c>
      <c r="E1110">
        <v>-55324.906999999999</v>
      </c>
      <c r="F1110">
        <v>8.48</v>
      </c>
      <c r="G1110">
        <f t="shared" si="17"/>
        <v>-55324.906999999999</v>
      </c>
    </row>
    <row r="1111" spans="1:7" x14ac:dyDescent="0.25">
      <c r="A1111">
        <v>62</v>
      </c>
      <c r="B1111">
        <v>39</v>
      </c>
      <c r="C1111">
        <v>101</v>
      </c>
      <c r="D1111" t="s">
        <v>37</v>
      </c>
      <c r="E1111">
        <v>-65061.002</v>
      </c>
      <c r="F1111">
        <v>7.0919999999999996</v>
      </c>
      <c r="G1111">
        <f t="shared" si="17"/>
        <v>-65061.002</v>
      </c>
    </row>
    <row r="1112" spans="1:7" x14ac:dyDescent="0.25">
      <c r="A1112">
        <v>61</v>
      </c>
      <c r="B1112">
        <v>40</v>
      </c>
      <c r="C1112">
        <v>101</v>
      </c>
      <c r="D1112" t="s">
        <v>38</v>
      </c>
      <c r="E1112">
        <v>-73165.956999999995</v>
      </c>
      <c r="F1112">
        <v>8.3390000000000004</v>
      </c>
      <c r="G1112">
        <f t="shared" si="17"/>
        <v>-73165.956999999995</v>
      </c>
    </row>
    <row r="1113" spans="1:7" x14ac:dyDescent="0.25">
      <c r="A1113">
        <v>60</v>
      </c>
      <c r="B1113">
        <v>41</v>
      </c>
      <c r="C1113">
        <v>101</v>
      </c>
      <c r="D1113" t="s">
        <v>39</v>
      </c>
      <c r="E1113">
        <v>-78891.490999999995</v>
      </c>
      <c r="F1113">
        <v>3.7490000000000001</v>
      </c>
      <c r="G1113">
        <f t="shared" si="17"/>
        <v>-78891.490999999995</v>
      </c>
    </row>
    <row r="1114" spans="1:7" x14ac:dyDescent="0.25">
      <c r="A1114">
        <v>59</v>
      </c>
      <c r="B1114">
        <v>42</v>
      </c>
      <c r="C1114">
        <v>101</v>
      </c>
      <c r="D1114" t="s">
        <v>40</v>
      </c>
      <c r="E1114">
        <v>-83519.948999999993</v>
      </c>
      <c r="F1114">
        <v>0.309</v>
      </c>
      <c r="G1114">
        <f t="shared" si="17"/>
        <v>-83519.948999999993</v>
      </c>
    </row>
    <row r="1115" spans="1:7" x14ac:dyDescent="0.25">
      <c r="A1115">
        <v>58</v>
      </c>
      <c r="B1115">
        <v>43</v>
      </c>
      <c r="C1115">
        <v>101</v>
      </c>
      <c r="D1115" t="s">
        <v>41</v>
      </c>
      <c r="E1115">
        <v>-86344.593999999997</v>
      </c>
      <c r="F1115">
        <v>24.004000000000001</v>
      </c>
      <c r="G1115">
        <f t="shared" si="17"/>
        <v>-86344.593999999997</v>
      </c>
    </row>
    <row r="1116" spans="1:7" x14ac:dyDescent="0.25">
      <c r="A1116">
        <v>57</v>
      </c>
      <c r="B1116">
        <v>44</v>
      </c>
      <c r="C1116">
        <v>101</v>
      </c>
      <c r="D1116" t="s">
        <v>42</v>
      </c>
      <c r="E1116">
        <v>-87958.114000000001</v>
      </c>
      <c r="F1116">
        <v>0.41499999999999998</v>
      </c>
      <c r="G1116">
        <f t="shared" si="17"/>
        <v>-87958.114000000001</v>
      </c>
    </row>
    <row r="1117" spans="1:7" x14ac:dyDescent="0.25">
      <c r="A1117">
        <v>56</v>
      </c>
      <c r="B1117">
        <v>45</v>
      </c>
      <c r="C1117">
        <v>101</v>
      </c>
      <c r="D1117" t="s">
        <v>43</v>
      </c>
      <c r="E1117">
        <v>-87412.415999999997</v>
      </c>
      <c r="F1117">
        <v>5.8410000000000002</v>
      </c>
      <c r="G1117">
        <f t="shared" si="17"/>
        <v>-87412.415999999997</v>
      </c>
    </row>
    <row r="1118" spans="1:7" x14ac:dyDescent="0.25">
      <c r="A1118">
        <v>55</v>
      </c>
      <c r="B1118">
        <v>46</v>
      </c>
      <c r="C1118">
        <v>101</v>
      </c>
      <c r="D1118" t="s">
        <v>44</v>
      </c>
      <c r="E1118">
        <v>-85432.131999999998</v>
      </c>
      <c r="F1118">
        <v>4.5880000000000001</v>
      </c>
      <c r="G1118">
        <f t="shared" si="17"/>
        <v>-85432.131999999998</v>
      </c>
    </row>
    <row r="1119" spans="1:7" x14ac:dyDescent="0.25">
      <c r="A1119">
        <v>54</v>
      </c>
      <c r="B1119">
        <v>47</v>
      </c>
      <c r="C1119">
        <v>101</v>
      </c>
      <c r="D1119" t="s">
        <v>45</v>
      </c>
      <c r="E1119">
        <v>-81334.373999999996</v>
      </c>
      <c r="F1119">
        <v>4.8380000000000001</v>
      </c>
      <c r="G1119">
        <f t="shared" si="17"/>
        <v>-81334.373999999996</v>
      </c>
    </row>
    <row r="1120" spans="1:7" x14ac:dyDescent="0.25">
      <c r="A1120">
        <v>53</v>
      </c>
      <c r="B1120">
        <v>48</v>
      </c>
      <c r="C1120">
        <v>101</v>
      </c>
      <c r="D1120" t="s">
        <v>46</v>
      </c>
      <c r="E1120">
        <v>-75836.456000000006</v>
      </c>
      <c r="F1120">
        <v>1.49</v>
      </c>
      <c r="G1120">
        <f t="shared" si="17"/>
        <v>-75836.456000000006</v>
      </c>
    </row>
    <row r="1121" spans="1:7" x14ac:dyDescent="0.25">
      <c r="A1121">
        <v>52</v>
      </c>
      <c r="B1121">
        <v>49</v>
      </c>
      <c r="C1121">
        <v>101</v>
      </c>
      <c r="D1121" t="s">
        <v>47</v>
      </c>
      <c r="E1121" t="s">
        <v>468</v>
      </c>
      <c r="F1121" t="s">
        <v>203</v>
      </c>
      <c r="G1121" t="e">
        <f t="shared" si="17"/>
        <v>#VALUE!</v>
      </c>
    </row>
    <row r="1122" spans="1:7" x14ac:dyDescent="0.25">
      <c r="A1122">
        <v>51</v>
      </c>
      <c r="B1122">
        <v>50</v>
      </c>
      <c r="C1122">
        <v>101</v>
      </c>
      <c r="D1122" t="s">
        <v>48</v>
      </c>
      <c r="E1122">
        <v>-60305.625999999997</v>
      </c>
      <c r="F1122">
        <v>300.005</v>
      </c>
      <c r="G1122">
        <f t="shared" si="17"/>
        <v>-60305.625999999997</v>
      </c>
    </row>
    <row r="1123" spans="1:7" x14ac:dyDescent="0.25">
      <c r="A1123">
        <v>65</v>
      </c>
      <c r="B1123">
        <v>37</v>
      </c>
      <c r="C1123">
        <v>102</v>
      </c>
      <c r="D1123" t="s">
        <v>35</v>
      </c>
      <c r="E1123" t="s">
        <v>822</v>
      </c>
      <c r="F1123" t="s">
        <v>200</v>
      </c>
      <c r="G1123" t="e">
        <f t="shared" si="17"/>
        <v>#VALUE!</v>
      </c>
    </row>
    <row r="1124" spans="1:7" x14ac:dyDescent="0.25">
      <c r="A1124">
        <v>64</v>
      </c>
      <c r="B1124">
        <v>38</v>
      </c>
      <c r="C1124">
        <v>102</v>
      </c>
      <c r="D1124" t="s">
        <v>36</v>
      </c>
      <c r="E1124">
        <v>-52159.303999999996</v>
      </c>
      <c r="F1124">
        <v>67.067999999999998</v>
      </c>
      <c r="G1124">
        <f t="shared" si="17"/>
        <v>-52159.303999999996</v>
      </c>
    </row>
    <row r="1125" spans="1:7" x14ac:dyDescent="0.25">
      <c r="A1125">
        <v>63</v>
      </c>
      <c r="B1125">
        <v>39</v>
      </c>
      <c r="C1125">
        <v>102</v>
      </c>
      <c r="D1125" t="s">
        <v>37</v>
      </c>
      <c r="E1125">
        <v>-61173.177000000003</v>
      </c>
      <c r="F1125">
        <v>4.077</v>
      </c>
      <c r="G1125">
        <f t="shared" si="17"/>
        <v>-61173.177000000003</v>
      </c>
    </row>
    <row r="1126" spans="1:7" x14ac:dyDescent="0.25">
      <c r="A1126">
        <v>62</v>
      </c>
      <c r="B1126">
        <v>40</v>
      </c>
      <c r="C1126">
        <v>102</v>
      </c>
      <c r="D1126" t="s">
        <v>38</v>
      </c>
      <c r="E1126">
        <v>-71587.706999999995</v>
      </c>
      <c r="F1126">
        <v>8.7669999999999995</v>
      </c>
      <c r="G1126">
        <f t="shared" si="17"/>
        <v>-71587.706999999995</v>
      </c>
    </row>
    <row r="1127" spans="1:7" x14ac:dyDescent="0.25">
      <c r="A1127">
        <v>61</v>
      </c>
      <c r="B1127">
        <v>41</v>
      </c>
      <c r="C1127">
        <v>102</v>
      </c>
      <c r="D1127" t="s">
        <v>39</v>
      </c>
      <c r="E1127">
        <v>-76304.543999999994</v>
      </c>
      <c r="F1127">
        <v>2.5449999999999999</v>
      </c>
      <c r="G1127">
        <f t="shared" si="17"/>
        <v>-76304.543999999994</v>
      </c>
    </row>
    <row r="1128" spans="1:7" x14ac:dyDescent="0.25">
      <c r="A1128">
        <v>60</v>
      </c>
      <c r="B1128">
        <v>42</v>
      </c>
      <c r="C1128">
        <v>102</v>
      </c>
      <c r="D1128" t="s">
        <v>40</v>
      </c>
      <c r="E1128">
        <v>-83566.061000000002</v>
      </c>
      <c r="F1128">
        <v>8.3119999999999994</v>
      </c>
      <c r="G1128">
        <f t="shared" si="17"/>
        <v>-83566.061000000002</v>
      </c>
    </row>
    <row r="1129" spans="1:7" x14ac:dyDescent="0.25">
      <c r="A1129">
        <v>59</v>
      </c>
      <c r="B1129">
        <v>43</v>
      </c>
      <c r="C1129">
        <v>102</v>
      </c>
      <c r="D1129" t="s">
        <v>41</v>
      </c>
      <c r="E1129">
        <v>-84572.877999999997</v>
      </c>
      <c r="F1129">
        <v>9.1660000000000004</v>
      </c>
      <c r="G1129">
        <f t="shared" si="17"/>
        <v>-84572.877999999997</v>
      </c>
    </row>
    <row r="1130" spans="1:7" x14ac:dyDescent="0.25">
      <c r="A1130">
        <v>58</v>
      </c>
      <c r="B1130">
        <v>44</v>
      </c>
      <c r="C1130">
        <v>102</v>
      </c>
      <c r="D1130" t="s">
        <v>42</v>
      </c>
      <c r="E1130">
        <v>-89106.437000000005</v>
      </c>
      <c r="F1130">
        <v>0.41799999999999998</v>
      </c>
      <c r="G1130">
        <f t="shared" si="17"/>
        <v>-89106.437000000005</v>
      </c>
    </row>
    <row r="1131" spans="1:7" x14ac:dyDescent="0.25">
      <c r="A1131">
        <v>57</v>
      </c>
      <c r="B1131">
        <v>45</v>
      </c>
      <c r="C1131">
        <v>102</v>
      </c>
      <c r="D1131" t="s">
        <v>43</v>
      </c>
      <c r="E1131">
        <v>-86783.317999999999</v>
      </c>
      <c r="F1131">
        <v>6.41</v>
      </c>
      <c r="G1131">
        <f t="shared" si="17"/>
        <v>-86783.317999999999</v>
      </c>
    </row>
    <row r="1132" spans="1:7" x14ac:dyDescent="0.25">
      <c r="A1132">
        <v>56</v>
      </c>
      <c r="B1132">
        <v>46</v>
      </c>
      <c r="C1132">
        <v>102</v>
      </c>
      <c r="D1132" t="s">
        <v>44</v>
      </c>
      <c r="E1132">
        <v>-87903.171000000002</v>
      </c>
      <c r="F1132">
        <v>0.55400000000000005</v>
      </c>
      <c r="G1132">
        <f t="shared" si="17"/>
        <v>-87903.171000000002</v>
      </c>
    </row>
    <row r="1133" spans="1:7" x14ac:dyDescent="0.25">
      <c r="A1133">
        <v>55</v>
      </c>
      <c r="B1133">
        <v>47</v>
      </c>
      <c r="C1133">
        <v>102</v>
      </c>
      <c r="D1133" t="s">
        <v>45</v>
      </c>
      <c r="E1133">
        <v>-82246.691000000006</v>
      </c>
      <c r="F1133">
        <v>8.1709999999999994</v>
      </c>
      <c r="G1133">
        <f t="shared" si="17"/>
        <v>-82246.691000000006</v>
      </c>
    </row>
    <row r="1134" spans="1:7" x14ac:dyDescent="0.25">
      <c r="A1134">
        <v>54</v>
      </c>
      <c r="B1134">
        <v>48</v>
      </c>
      <c r="C1134">
        <v>102</v>
      </c>
      <c r="D1134" t="s">
        <v>46</v>
      </c>
      <c r="E1134">
        <v>-79659.691000000006</v>
      </c>
      <c r="F1134">
        <v>1.6619999999999999</v>
      </c>
      <c r="G1134">
        <f t="shared" si="17"/>
        <v>-79659.691000000006</v>
      </c>
    </row>
    <row r="1135" spans="1:7" x14ac:dyDescent="0.25">
      <c r="A1135">
        <v>53</v>
      </c>
      <c r="B1135">
        <v>49</v>
      </c>
      <c r="C1135">
        <v>102</v>
      </c>
      <c r="D1135" t="s">
        <v>47</v>
      </c>
      <c r="E1135">
        <v>-70694.884000000005</v>
      </c>
      <c r="F1135">
        <v>4.5730000000000004</v>
      </c>
      <c r="G1135">
        <f t="shared" si="17"/>
        <v>-70694.884000000005</v>
      </c>
    </row>
    <row r="1136" spans="1:7" x14ac:dyDescent="0.25">
      <c r="A1136">
        <v>52</v>
      </c>
      <c r="B1136">
        <v>50</v>
      </c>
      <c r="C1136">
        <v>102</v>
      </c>
      <c r="D1136" t="s">
        <v>48</v>
      </c>
      <c r="E1136">
        <v>-64934.883999999998</v>
      </c>
      <c r="F1136">
        <v>100.105</v>
      </c>
      <c r="G1136">
        <f t="shared" si="17"/>
        <v>-64934.883999999998</v>
      </c>
    </row>
    <row r="1137" spans="1:7" x14ac:dyDescent="0.25">
      <c r="A1137">
        <v>66</v>
      </c>
      <c r="B1137">
        <v>37</v>
      </c>
      <c r="C1137">
        <v>103</v>
      </c>
      <c r="D1137" t="s">
        <v>35</v>
      </c>
      <c r="E1137" t="s">
        <v>823</v>
      </c>
      <c r="F1137" t="s">
        <v>197</v>
      </c>
      <c r="G1137" t="e">
        <f t="shared" si="17"/>
        <v>#VALUE!</v>
      </c>
    </row>
    <row r="1138" spans="1:7" x14ac:dyDescent="0.25">
      <c r="A1138">
        <v>65</v>
      </c>
      <c r="B1138">
        <v>38</v>
      </c>
      <c r="C1138">
        <v>103</v>
      </c>
      <c r="D1138" t="s">
        <v>36</v>
      </c>
      <c r="E1138" t="s">
        <v>481</v>
      </c>
      <c r="F1138" t="s">
        <v>203</v>
      </c>
      <c r="G1138" t="e">
        <f t="shared" si="17"/>
        <v>#VALUE!</v>
      </c>
    </row>
    <row r="1139" spans="1:7" x14ac:dyDescent="0.25">
      <c r="A1139">
        <v>64</v>
      </c>
      <c r="B1139">
        <v>39</v>
      </c>
      <c r="C1139">
        <v>103</v>
      </c>
      <c r="D1139" t="s">
        <v>37</v>
      </c>
      <c r="E1139">
        <v>-58457.574999999997</v>
      </c>
      <c r="F1139">
        <v>11.204000000000001</v>
      </c>
      <c r="G1139">
        <f t="shared" si="17"/>
        <v>-58457.574999999997</v>
      </c>
    </row>
    <row r="1140" spans="1:7" x14ac:dyDescent="0.25">
      <c r="A1140">
        <v>63</v>
      </c>
      <c r="B1140">
        <v>40</v>
      </c>
      <c r="C1140">
        <v>103</v>
      </c>
      <c r="D1140" t="s">
        <v>38</v>
      </c>
      <c r="E1140">
        <v>-67815.334000000003</v>
      </c>
      <c r="F1140">
        <v>9.2319999999999993</v>
      </c>
      <c r="G1140">
        <f t="shared" si="17"/>
        <v>-67815.334000000003</v>
      </c>
    </row>
    <row r="1141" spans="1:7" x14ac:dyDescent="0.25">
      <c r="A1141">
        <v>62</v>
      </c>
      <c r="B1141">
        <v>41</v>
      </c>
      <c r="C1141">
        <v>103</v>
      </c>
      <c r="D1141" t="s">
        <v>39</v>
      </c>
      <c r="E1141">
        <v>-75028.671000000002</v>
      </c>
      <c r="F1141">
        <v>3.9350000000000001</v>
      </c>
      <c r="G1141">
        <f t="shared" si="17"/>
        <v>-75028.671000000002</v>
      </c>
    </row>
    <row r="1142" spans="1:7" x14ac:dyDescent="0.25">
      <c r="A1142">
        <v>61</v>
      </c>
      <c r="B1142">
        <v>42</v>
      </c>
      <c r="C1142">
        <v>103</v>
      </c>
      <c r="D1142" t="s">
        <v>40</v>
      </c>
      <c r="E1142">
        <v>-80960.67</v>
      </c>
      <c r="F1142">
        <v>9.2319999999999993</v>
      </c>
      <c r="G1142">
        <f t="shared" si="17"/>
        <v>-80960.67</v>
      </c>
    </row>
    <row r="1143" spans="1:7" x14ac:dyDescent="0.25">
      <c r="A1143">
        <v>60</v>
      </c>
      <c r="B1143">
        <v>43</v>
      </c>
      <c r="C1143">
        <v>103</v>
      </c>
      <c r="D1143" t="s">
        <v>41</v>
      </c>
      <c r="E1143">
        <v>-84603.866999999998</v>
      </c>
      <c r="F1143">
        <v>9.81</v>
      </c>
      <c r="G1143">
        <f t="shared" si="17"/>
        <v>-84603.866999999998</v>
      </c>
    </row>
    <row r="1144" spans="1:7" x14ac:dyDescent="0.25">
      <c r="A1144">
        <v>59</v>
      </c>
      <c r="B1144">
        <v>44</v>
      </c>
      <c r="C1144">
        <v>103</v>
      </c>
      <c r="D1144" t="s">
        <v>42</v>
      </c>
      <c r="E1144">
        <v>-87267.171000000002</v>
      </c>
      <c r="F1144">
        <v>0.443</v>
      </c>
      <c r="G1144">
        <f t="shared" si="17"/>
        <v>-87267.171000000002</v>
      </c>
    </row>
    <row r="1145" spans="1:7" x14ac:dyDescent="0.25">
      <c r="A1145">
        <v>58</v>
      </c>
      <c r="B1145">
        <v>45</v>
      </c>
      <c r="C1145">
        <v>103</v>
      </c>
      <c r="D1145" t="s">
        <v>43</v>
      </c>
      <c r="E1145">
        <v>-88031.707999999999</v>
      </c>
      <c r="F1145">
        <v>2.3010000000000002</v>
      </c>
      <c r="G1145">
        <f t="shared" si="17"/>
        <v>-88031.707999999999</v>
      </c>
    </row>
    <row r="1146" spans="1:7" x14ac:dyDescent="0.25">
      <c r="A1146">
        <v>57</v>
      </c>
      <c r="B1146">
        <v>46</v>
      </c>
      <c r="C1146">
        <v>103</v>
      </c>
      <c r="D1146" t="s">
        <v>44</v>
      </c>
      <c r="E1146">
        <v>-87457.188999999998</v>
      </c>
      <c r="F1146">
        <v>0.95</v>
      </c>
      <c r="G1146">
        <f t="shared" si="17"/>
        <v>-87457.188999999998</v>
      </c>
    </row>
    <row r="1147" spans="1:7" x14ac:dyDescent="0.25">
      <c r="A1147">
        <v>56</v>
      </c>
      <c r="B1147">
        <v>47</v>
      </c>
      <c r="C1147">
        <v>103</v>
      </c>
      <c r="D1147" t="s">
        <v>45</v>
      </c>
      <c r="E1147">
        <v>-84802.691999999995</v>
      </c>
      <c r="F1147">
        <v>4.0990000000000002</v>
      </c>
      <c r="G1147">
        <f t="shared" si="17"/>
        <v>-84802.691999999995</v>
      </c>
    </row>
    <row r="1148" spans="1:7" x14ac:dyDescent="0.25">
      <c r="A1148">
        <v>55</v>
      </c>
      <c r="B1148">
        <v>48</v>
      </c>
      <c r="C1148">
        <v>103</v>
      </c>
      <c r="D1148" t="s">
        <v>46</v>
      </c>
      <c r="E1148">
        <v>-80651.615999999995</v>
      </c>
      <c r="F1148">
        <v>1.8109999999999999</v>
      </c>
      <c r="G1148">
        <f t="shared" si="17"/>
        <v>-80651.615999999995</v>
      </c>
    </row>
    <row r="1149" spans="1:7" x14ac:dyDescent="0.25">
      <c r="A1149">
        <v>54</v>
      </c>
      <c r="B1149">
        <v>49</v>
      </c>
      <c r="C1149">
        <v>103</v>
      </c>
      <c r="D1149" t="s">
        <v>47</v>
      </c>
      <c r="E1149">
        <v>-74632.591</v>
      </c>
      <c r="F1149">
        <v>9.625</v>
      </c>
      <c r="G1149">
        <f t="shared" si="17"/>
        <v>-74632.591</v>
      </c>
    </row>
    <row r="1150" spans="1:7" x14ac:dyDescent="0.25">
      <c r="A1150">
        <v>53</v>
      </c>
      <c r="B1150">
        <v>50</v>
      </c>
      <c r="C1150">
        <v>103</v>
      </c>
      <c r="D1150" t="s">
        <v>48</v>
      </c>
      <c r="E1150">
        <v>-66972.591</v>
      </c>
      <c r="F1150">
        <v>70.659000000000006</v>
      </c>
      <c r="G1150">
        <f t="shared" si="17"/>
        <v>-66972.591</v>
      </c>
    </row>
    <row r="1151" spans="1:7" x14ac:dyDescent="0.25">
      <c r="A1151">
        <v>52</v>
      </c>
      <c r="B1151">
        <v>51</v>
      </c>
      <c r="C1151">
        <v>103</v>
      </c>
      <c r="D1151" t="s">
        <v>49</v>
      </c>
      <c r="E1151" t="s">
        <v>469</v>
      </c>
      <c r="F1151" t="s">
        <v>200</v>
      </c>
      <c r="G1151" t="e">
        <f t="shared" si="17"/>
        <v>#VALUE!</v>
      </c>
    </row>
    <row r="1152" spans="1:7" x14ac:dyDescent="0.25">
      <c r="A1152">
        <v>66</v>
      </c>
      <c r="B1152">
        <v>38</v>
      </c>
      <c r="C1152">
        <v>104</v>
      </c>
      <c r="D1152" t="s">
        <v>36</v>
      </c>
      <c r="E1152" t="s">
        <v>237</v>
      </c>
      <c r="F1152" t="s">
        <v>200</v>
      </c>
      <c r="G1152" t="e">
        <f t="shared" si="17"/>
        <v>#VALUE!</v>
      </c>
    </row>
    <row r="1153" spans="1:7" x14ac:dyDescent="0.25">
      <c r="A1153">
        <v>65</v>
      </c>
      <c r="B1153">
        <v>39</v>
      </c>
      <c r="C1153">
        <v>104</v>
      </c>
      <c r="D1153" t="s">
        <v>37</v>
      </c>
      <c r="E1153" t="s">
        <v>824</v>
      </c>
      <c r="F1153" t="s">
        <v>197</v>
      </c>
      <c r="G1153" t="e">
        <f t="shared" si="17"/>
        <v>#VALUE!</v>
      </c>
    </row>
    <row r="1154" spans="1:7" x14ac:dyDescent="0.25">
      <c r="A1154">
        <v>64</v>
      </c>
      <c r="B1154">
        <v>40</v>
      </c>
      <c r="C1154">
        <v>104</v>
      </c>
      <c r="D1154" t="s">
        <v>38</v>
      </c>
      <c r="E1154">
        <v>-65724.06</v>
      </c>
      <c r="F1154">
        <v>9.3249999999999993</v>
      </c>
      <c r="G1154">
        <f t="shared" si="17"/>
        <v>-65724.06</v>
      </c>
    </row>
    <row r="1155" spans="1:7" x14ac:dyDescent="0.25">
      <c r="A1155">
        <v>63</v>
      </c>
      <c r="B1155">
        <v>41</v>
      </c>
      <c r="C1155">
        <v>104</v>
      </c>
      <c r="D1155" t="s">
        <v>39</v>
      </c>
      <c r="E1155">
        <v>-71819.012000000002</v>
      </c>
      <c r="F1155">
        <v>2.7370000000000001</v>
      </c>
      <c r="G1155">
        <f t="shared" si="17"/>
        <v>-71819.012000000002</v>
      </c>
    </row>
    <row r="1156" spans="1:7" x14ac:dyDescent="0.25">
      <c r="A1156">
        <v>62</v>
      </c>
      <c r="B1156">
        <v>42</v>
      </c>
      <c r="C1156">
        <v>104</v>
      </c>
      <c r="D1156" t="s">
        <v>40</v>
      </c>
      <c r="E1156">
        <v>-80349.967999999993</v>
      </c>
      <c r="F1156">
        <v>8.9209999999999994</v>
      </c>
      <c r="G1156">
        <f t="shared" si="17"/>
        <v>-80349.967999999993</v>
      </c>
    </row>
    <row r="1157" spans="1:7" x14ac:dyDescent="0.25">
      <c r="A1157">
        <v>61</v>
      </c>
      <c r="B1157">
        <v>43</v>
      </c>
      <c r="C1157">
        <v>104</v>
      </c>
      <c r="D1157" t="s">
        <v>41</v>
      </c>
      <c r="E1157">
        <v>-82503.444000000003</v>
      </c>
      <c r="F1157">
        <v>24.888000000000002</v>
      </c>
      <c r="G1157">
        <f t="shared" si="17"/>
        <v>-82503.444000000003</v>
      </c>
    </row>
    <row r="1158" spans="1:7" x14ac:dyDescent="0.25">
      <c r="A1158">
        <v>60</v>
      </c>
      <c r="B1158">
        <v>44</v>
      </c>
      <c r="C1158">
        <v>104</v>
      </c>
      <c r="D1158" t="s">
        <v>42</v>
      </c>
      <c r="E1158">
        <v>-88095.71</v>
      </c>
      <c r="F1158">
        <v>2.4980000000000002</v>
      </c>
      <c r="G1158">
        <f t="shared" si="17"/>
        <v>-88095.71</v>
      </c>
    </row>
    <row r="1159" spans="1:7" x14ac:dyDescent="0.25">
      <c r="A1159">
        <v>59</v>
      </c>
      <c r="B1159">
        <v>45</v>
      </c>
      <c r="C1159">
        <v>104</v>
      </c>
      <c r="D1159" t="s">
        <v>43</v>
      </c>
      <c r="E1159">
        <v>-86959.347999999998</v>
      </c>
      <c r="F1159">
        <v>2.3029999999999999</v>
      </c>
      <c r="G1159">
        <f t="shared" si="17"/>
        <v>-86959.347999999998</v>
      </c>
    </row>
    <row r="1160" spans="1:7" x14ac:dyDescent="0.25">
      <c r="A1160">
        <v>58</v>
      </c>
      <c r="B1160">
        <v>46</v>
      </c>
      <c r="C1160">
        <v>104</v>
      </c>
      <c r="D1160" t="s">
        <v>44</v>
      </c>
      <c r="E1160">
        <v>-89395.104999999996</v>
      </c>
      <c r="F1160">
        <v>1.3360000000000001</v>
      </c>
      <c r="G1160">
        <f t="shared" si="17"/>
        <v>-89395.104999999996</v>
      </c>
    </row>
    <row r="1161" spans="1:7" x14ac:dyDescent="0.25">
      <c r="A1161">
        <v>57</v>
      </c>
      <c r="B1161">
        <v>47</v>
      </c>
      <c r="C1161">
        <v>104</v>
      </c>
      <c r="D1161" t="s">
        <v>45</v>
      </c>
      <c r="E1161">
        <v>-85116.452000000005</v>
      </c>
      <c r="F1161">
        <v>4.2169999999999996</v>
      </c>
      <c r="G1161">
        <f t="shared" ref="G1161:G1224" si="18">IF(ISNUMBER(E1161),E1161,VALUE(SUBSTITUTE(E1161,"#",".01")))</f>
        <v>-85116.452000000005</v>
      </c>
    </row>
    <row r="1162" spans="1:7" x14ac:dyDescent="0.25">
      <c r="A1162">
        <v>56</v>
      </c>
      <c r="B1162">
        <v>48</v>
      </c>
      <c r="C1162">
        <v>104</v>
      </c>
      <c r="D1162" t="s">
        <v>46</v>
      </c>
      <c r="E1162">
        <v>-83968.38</v>
      </c>
      <c r="F1162">
        <v>1.673</v>
      </c>
      <c r="G1162">
        <f t="shared" si="18"/>
        <v>-83968.38</v>
      </c>
    </row>
    <row r="1163" spans="1:7" x14ac:dyDescent="0.25">
      <c r="A1163">
        <v>55</v>
      </c>
      <c r="B1163">
        <v>49</v>
      </c>
      <c r="C1163">
        <v>104</v>
      </c>
      <c r="D1163" t="s">
        <v>47</v>
      </c>
      <c r="E1163">
        <v>-76182.664999999994</v>
      </c>
      <c r="F1163">
        <v>5.7750000000000004</v>
      </c>
      <c r="G1163">
        <f t="shared" si="18"/>
        <v>-76182.664999999994</v>
      </c>
    </row>
    <row r="1164" spans="1:7" x14ac:dyDescent="0.25">
      <c r="A1164">
        <v>54</v>
      </c>
      <c r="B1164">
        <v>50</v>
      </c>
      <c r="C1164">
        <v>104</v>
      </c>
      <c r="D1164" t="s">
        <v>48</v>
      </c>
      <c r="E1164">
        <v>-71627.047000000006</v>
      </c>
      <c r="F1164">
        <v>5.7450000000000001</v>
      </c>
      <c r="G1164">
        <f t="shared" si="18"/>
        <v>-71627.047000000006</v>
      </c>
    </row>
    <row r="1165" spans="1:7" x14ac:dyDescent="0.25">
      <c r="A1165">
        <v>53</v>
      </c>
      <c r="B1165">
        <v>51</v>
      </c>
      <c r="C1165">
        <v>104</v>
      </c>
      <c r="D1165" t="s">
        <v>49</v>
      </c>
      <c r="E1165">
        <v>-59173.62</v>
      </c>
      <c r="F1165">
        <v>122.444</v>
      </c>
      <c r="G1165">
        <f t="shared" si="18"/>
        <v>-59173.62</v>
      </c>
    </row>
    <row r="1166" spans="1:7" x14ac:dyDescent="0.25">
      <c r="A1166">
        <v>67</v>
      </c>
      <c r="B1166">
        <v>38</v>
      </c>
      <c r="C1166">
        <v>105</v>
      </c>
      <c r="D1166" t="s">
        <v>36</v>
      </c>
      <c r="E1166" t="s">
        <v>825</v>
      </c>
      <c r="F1166" t="s">
        <v>199</v>
      </c>
      <c r="G1166" t="e">
        <f t="shared" si="18"/>
        <v>#VALUE!</v>
      </c>
    </row>
    <row r="1167" spans="1:7" x14ac:dyDescent="0.25">
      <c r="A1167">
        <v>66</v>
      </c>
      <c r="B1167">
        <v>39</v>
      </c>
      <c r="C1167">
        <v>105</v>
      </c>
      <c r="D1167" t="s">
        <v>37</v>
      </c>
      <c r="E1167">
        <v>-51270.360999999997</v>
      </c>
      <c r="F1167">
        <v>1336.694</v>
      </c>
      <c r="G1167">
        <f t="shared" si="18"/>
        <v>-51270.360999999997</v>
      </c>
    </row>
    <row r="1168" spans="1:7" x14ac:dyDescent="0.25">
      <c r="A1168">
        <v>65</v>
      </c>
      <c r="B1168">
        <v>40</v>
      </c>
      <c r="C1168">
        <v>105</v>
      </c>
      <c r="D1168" t="s">
        <v>38</v>
      </c>
      <c r="E1168">
        <v>-61464.733999999997</v>
      </c>
      <c r="F1168">
        <v>12.118</v>
      </c>
      <c r="G1168">
        <f t="shared" si="18"/>
        <v>-61464.733999999997</v>
      </c>
    </row>
    <row r="1169" spans="1:7" x14ac:dyDescent="0.25">
      <c r="A1169">
        <v>64</v>
      </c>
      <c r="B1169">
        <v>41</v>
      </c>
      <c r="C1169">
        <v>105</v>
      </c>
      <c r="D1169" t="s">
        <v>39</v>
      </c>
      <c r="E1169">
        <v>-69915.551000000007</v>
      </c>
      <c r="F1169">
        <v>4.0279999999999996</v>
      </c>
      <c r="G1169">
        <f t="shared" si="18"/>
        <v>-69915.551000000007</v>
      </c>
    </row>
    <row r="1170" spans="1:7" x14ac:dyDescent="0.25">
      <c r="A1170">
        <v>63</v>
      </c>
      <c r="B1170">
        <v>42</v>
      </c>
      <c r="C1170">
        <v>105</v>
      </c>
      <c r="D1170" t="s">
        <v>40</v>
      </c>
      <c r="E1170">
        <v>-77337.141000000003</v>
      </c>
      <c r="F1170">
        <v>9.0649999999999995</v>
      </c>
      <c r="G1170">
        <f t="shared" si="18"/>
        <v>-77337.141000000003</v>
      </c>
    </row>
    <row r="1171" spans="1:7" x14ac:dyDescent="0.25">
      <c r="A1171">
        <v>62</v>
      </c>
      <c r="B1171">
        <v>43</v>
      </c>
      <c r="C1171">
        <v>105</v>
      </c>
      <c r="D1171" t="s">
        <v>41</v>
      </c>
      <c r="E1171">
        <v>-82290.088000000003</v>
      </c>
      <c r="F1171">
        <v>35.264000000000003</v>
      </c>
      <c r="G1171">
        <f t="shared" si="18"/>
        <v>-82290.088000000003</v>
      </c>
    </row>
    <row r="1172" spans="1:7" x14ac:dyDescent="0.25">
      <c r="A1172">
        <v>61</v>
      </c>
      <c r="B1172">
        <v>44</v>
      </c>
      <c r="C1172">
        <v>105</v>
      </c>
      <c r="D1172" t="s">
        <v>42</v>
      </c>
      <c r="E1172">
        <v>-85934.49</v>
      </c>
      <c r="F1172">
        <v>2.4990000000000001</v>
      </c>
      <c r="G1172">
        <f t="shared" si="18"/>
        <v>-85934.49</v>
      </c>
    </row>
    <row r="1173" spans="1:7" x14ac:dyDescent="0.25">
      <c r="A1173">
        <v>60</v>
      </c>
      <c r="B1173">
        <v>45</v>
      </c>
      <c r="C1173">
        <v>105</v>
      </c>
      <c r="D1173" t="s">
        <v>43</v>
      </c>
      <c r="E1173">
        <v>-87851.243000000002</v>
      </c>
      <c r="F1173">
        <v>2.5019999999999998</v>
      </c>
      <c r="G1173">
        <f t="shared" si="18"/>
        <v>-87851.243000000002</v>
      </c>
    </row>
    <row r="1174" spans="1:7" x14ac:dyDescent="0.25">
      <c r="A1174">
        <v>59</v>
      </c>
      <c r="B1174">
        <v>46</v>
      </c>
      <c r="C1174">
        <v>105</v>
      </c>
      <c r="D1174" t="s">
        <v>44</v>
      </c>
      <c r="E1174">
        <v>-88417.888000000006</v>
      </c>
      <c r="F1174">
        <v>1.1379999999999999</v>
      </c>
      <c r="G1174">
        <f t="shared" si="18"/>
        <v>-88417.888000000006</v>
      </c>
    </row>
    <row r="1175" spans="1:7" x14ac:dyDescent="0.25">
      <c r="A1175">
        <v>58</v>
      </c>
      <c r="B1175">
        <v>47</v>
      </c>
      <c r="C1175">
        <v>105</v>
      </c>
      <c r="D1175" t="s">
        <v>45</v>
      </c>
      <c r="E1175">
        <v>-87070.835999999996</v>
      </c>
      <c r="F1175">
        <v>4.5439999999999996</v>
      </c>
      <c r="G1175">
        <f t="shared" si="18"/>
        <v>-87070.835999999996</v>
      </c>
    </row>
    <row r="1176" spans="1:7" x14ac:dyDescent="0.25">
      <c r="A1176">
        <v>57</v>
      </c>
      <c r="B1176">
        <v>48</v>
      </c>
      <c r="C1176">
        <v>105</v>
      </c>
      <c r="D1176" t="s">
        <v>46</v>
      </c>
      <c r="E1176">
        <v>-84333.839000000007</v>
      </c>
      <c r="F1176">
        <v>1.3919999999999999</v>
      </c>
      <c r="G1176">
        <f t="shared" si="18"/>
        <v>-84333.839000000007</v>
      </c>
    </row>
    <row r="1177" spans="1:7" x14ac:dyDescent="0.25">
      <c r="A1177">
        <v>56</v>
      </c>
      <c r="B1177">
        <v>49</v>
      </c>
      <c r="C1177">
        <v>105</v>
      </c>
      <c r="D1177" t="s">
        <v>47</v>
      </c>
      <c r="E1177">
        <v>-79640.572</v>
      </c>
      <c r="F1177">
        <v>10.246</v>
      </c>
      <c r="G1177">
        <f t="shared" si="18"/>
        <v>-79640.572</v>
      </c>
    </row>
    <row r="1178" spans="1:7" x14ac:dyDescent="0.25">
      <c r="A1178">
        <v>55</v>
      </c>
      <c r="B1178">
        <v>50</v>
      </c>
      <c r="C1178">
        <v>105</v>
      </c>
      <c r="D1178" t="s">
        <v>48</v>
      </c>
      <c r="E1178">
        <v>-73337.991999999998</v>
      </c>
      <c r="F1178">
        <v>3.9710000000000001</v>
      </c>
      <c r="G1178">
        <f t="shared" si="18"/>
        <v>-73337.991999999998</v>
      </c>
    </row>
    <row r="1179" spans="1:7" x14ac:dyDescent="0.25">
      <c r="A1179">
        <v>54</v>
      </c>
      <c r="B1179">
        <v>51</v>
      </c>
      <c r="C1179">
        <v>105</v>
      </c>
      <c r="D1179" t="s">
        <v>49</v>
      </c>
      <c r="E1179">
        <v>-64015.482000000004</v>
      </c>
      <c r="F1179">
        <v>21.827000000000002</v>
      </c>
      <c r="G1179">
        <f t="shared" si="18"/>
        <v>-64015.482000000004</v>
      </c>
    </row>
    <row r="1180" spans="1:7" x14ac:dyDescent="0.25">
      <c r="A1180">
        <v>53</v>
      </c>
      <c r="B1180">
        <v>52</v>
      </c>
      <c r="C1180">
        <v>105</v>
      </c>
      <c r="D1180" t="s">
        <v>50</v>
      </c>
      <c r="E1180">
        <v>-52811.51</v>
      </c>
      <c r="F1180">
        <v>300.02</v>
      </c>
      <c r="G1180">
        <f t="shared" si="18"/>
        <v>-52811.51</v>
      </c>
    </row>
    <row r="1181" spans="1:7" x14ac:dyDescent="0.25">
      <c r="A1181">
        <v>68</v>
      </c>
      <c r="B1181">
        <v>38</v>
      </c>
      <c r="C1181">
        <v>106</v>
      </c>
      <c r="D1181" t="s">
        <v>36</v>
      </c>
      <c r="E1181" t="s">
        <v>826</v>
      </c>
      <c r="F1181" t="s">
        <v>617</v>
      </c>
      <c r="G1181" t="e">
        <f t="shared" si="18"/>
        <v>#VALUE!</v>
      </c>
    </row>
    <row r="1182" spans="1:7" x14ac:dyDescent="0.25">
      <c r="A1182">
        <v>67</v>
      </c>
      <c r="B1182">
        <v>39</v>
      </c>
      <c r="C1182">
        <v>106</v>
      </c>
      <c r="D1182" t="s">
        <v>37</v>
      </c>
      <c r="E1182" t="s">
        <v>827</v>
      </c>
      <c r="F1182" t="s">
        <v>199</v>
      </c>
      <c r="G1182" t="e">
        <f t="shared" si="18"/>
        <v>#VALUE!</v>
      </c>
    </row>
    <row r="1183" spans="1:7" x14ac:dyDescent="0.25">
      <c r="A1183">
        <v>66</v>
      </c>
      <c r="B1183">
        <v>40</v>
      </c>
      <c r="C1183">
        <v>106</v>
      </c>
      <c r="D1183" t="s">
        <v>38</v>
      </c>
      <c r="E1183">
        <v>-58549.987000000001</v>
      </c>
      <c r="F1183">
        <v>433.14499999999998</v>
      </c>
      <c r="G1183">
        <f t="shared" si="18"/>
        <v>-58549.987000000001</v>
      </c>
    </row>
    <row r="1184" spans="1:7" x14ac:dyDescent="0.25">
      <c r="A1184">
        <v>65</v>
      </c>
      <c r="B1184">
        <v>41</v>
      </c>
      <c r="C1184">
        <v>106</v>
      </c>
      <c r="D1184" t="s">
        <v>39</v>
      </c>
      <c r="E1184">
        <v>-66203.357000000004</v>
      </c>
      <c r="F1184">
        <v>4.1219999999999999</v>
      </c>
      <c r="G1184">
        <f t="shared" si="18"/>
        <v>-66203.357000000004</v>
      </c>
    </row>
    <row r="1185" spans="1:7" x14ac:dyDescent="0.25">
      <c r="A1185">
        <v>64</v>
      </c>
      <c r="B1185">
        <v>42</v>
      </c>
      <c r="C1185">
        <v>106</v>
      </c>
      <c r="D1185" t="s">
        <v>40</v>
      </c>
      <c r="E1185">
        <v>-76134.528000000006</v>
      </c>
      <c r="F1185">
        <v>9.14</v>
      </c>
      <c r="G1185">
        <f t="shared" si="18"/>
        <v>-76134.528000000006</v>
      </c>
    </row>
    <row r="1186" spans="1:7" x14ac:dyDescent="0.25">
      <c r="A1186">
        <v>63</v>
      </c>
      <c r="B1186">
        <v>43</v>
      </c>
      <c r="C1186">
        <v>106</v>
      </c>
      <c r="D1186" t="s">
        <v>41</v>
      </c>
      <c r="E1186">
        <v>-79776.222999999998</v>
      </c>
      <c r="F1186">
        <v>12.25</v>
      </c>
      <c r="G1186">
        <f t="shared" si="18"/>
        <v>-79776.222999999998</v>
      </c>
    </row>
    <row r="1187" spans="1:7" x14ac:dyDescent="0.25">
      <c r="A1187">
        <v>62</v>
      </c>
      <c r="B1187">
        <v>44</v>
      </c>
      <c r="C1187">
        <v>106</v>
      </c>
      <c r="D1187" t="s">
        <v>42</v>
      </c>
      <c r="E1187">
        <v>-86323.222999999998</v>
      </c>
      <c r="F1187">
        <v>5.391</v>
      </c>
      <c r="G1187">
        <f t="shared" si="18"/>
        <v>-86323.222999999998</v>
      </c>
    </row>
    <row r="1188" spans="1:7" x14ac:dyDescent="0.25">
      <c r="A1188">
        <v>61</v>
      </c>
      <c r="B1188">
        <v>45</v>
      </c>
      <c r="C1188">
        <v>106</v>
      </c>
      <c r="D1188" t="s">
        <v>43</v>
      </c>
      <c r="E1188">
        <v>-86362.626999999993</v>
      </c>
      <c r="F1188">
        <v>5.39</v>
      </c>
      <c r="G1188">
        <f t="shared" si="18"/>
        <v>-86362.626999999993</v>
      </c>
    </row>
    <row r="1189" spans="1:7" x14ac:dyDescent="0.25">
      <c r="A1189">
        <v>60</v>
      </c>
      <c r="B1189">
        <v>46</v>
      </c>
      <c r="C1189">
        <v>106</v>
      </c>
      <c r="D1189" t="s">
        <v>44</v>
      </c>
      <c r="E1189">
        <v>-89907.527000000002</v>
      </c>
      <c r="F1189">
        <v>1.1060000000000001</v>
      </c>
      <c r="G1189">
        <f t="shared" si="18"/>
        <v>-89907.527000000002</v>
      </c>
    </row>
    <row r="1190" spans="1:7" x14ac:dyDescent="0.25">
      <c r="A1190">
        <v>59</v>
      </c>
      <c r="B1190">
        <v>47</v>
      </c>
      <c r="C1190">
        <v>106</v>
      </c>
      <c r="D1190" t="s">
        <v>45</v>
      </c>
      <c r="E1190">
        <v>-86942.383000000002</v>
      </c>
      <c r="F1190">
        <v>3.016</v>
      </c>
      <c r="G1190">
        <f t="shared" si="18"/>
        <v>-86942.383000000002</v>
      </c>
    </row>
    <row r="1191" spans="1:7" x14ac:dyDescent="0.25">
      <c r="A1191">
        <v>58</v>
      </c>
      <c r="B1191">
        <v>48</v>
      </c>
      <c r="C1191">
        <v>106</v>
      </c>
      <c r="D1191" t="s">
        <v>46</v>
      </c>
      <c r="E1191">
        <v>-87132.138000000006</v>
      </c>
      <c r="F1191">
        <v>1.1040000000000001</v>
      </c>
      <c r="G1191">
        <f t="shared" si="18"/>
        <v>-87132.138000000006</v>
      </c>
    </row>
    <row r="1192" spans="1:7" x14ac:dyDescent="0.25">
      <c r="A1192">
        <v>57</v>
      </c>
      <c r="B1192">
        <v>49</v>
      </c>
      <c r="C1192">
        <v>106</v>
      </c>
      <c r="D1192" t="s">
        <v>47</v>
      </c>
      <c r="E1192">
        <v>-80608.134000000005</v>
      </c>
      <c r="F1192">
        <v>12.226000000000001</v>
      </c>
      <c r="G1192">
        <f t="shared" si="18"/>
        <v>-80608.134000000005</v>
      </c>
    </row>
    <row r="1193" spans="1:7" x14ac:dyDescent="0.25">
      <c r="A1193">
        <v>56</v>
      </c>
      <c r="B1193">
        <v>50</v>
      </c>
      <c r="C1193">
        <v>106</v>
      </c>
      <c r="D1193" t="s">
        <v>48</v>
      </c>
      <c r="E1193">
        <v>-77353.687000000005</v>
      </c>
      <c r="F1193">
        <v>5.0910000000000002</v>
      </c>
      <c r="G1193">
        <f t="shared" si="18"/>
        <v>-77353.687000000005</v>
      </c>
    </row>
    <row r="1194" spans="1:7" x14ac:dyDescent="0.25">
      <c r="A1194">
        <v>55</v>
      </c>
      <c r="B1194">
        <v>51</v>
      </c>
      <c r="C1194">
        <v>106</v>
      </c>
      <c r="D1194" t="s">
        <v>49</v>
      </c>
      <c r="E1194">
        <v>-66473.292000000001</v>
      </c>
      <c r="F1194">
        <v>7.452</v>
      </c>
      <c r="G1194">
        <f t="shared" si="18"/>
        <v>-66473.292000000001</v>
      </c>
    </row>
    <row r="1195" spans="1:7" x14ac:dyDescent="0.25">
      <c r="A1195">
        <v>54</v>
      </c>
      <c r="B1195">
        <v>52</v>
      </c>
      <c r="C1195">
        <v>106</v>
      </c>
      <c r="D1195" t="s">
        <v>50</v>
      </c>
      <c r="E1195">
        <v>-58219.748</v>
      </c>
      <c r="F1195">
        <v>100.541</v>
      </c>
      <c r="G1195">
        <f t="shared" si="18"/>
        <v>-58219.748</v>
      </c>
    </row>
    <row r="1196" spans="1:7" x14ac:dyDescent="0.25">
      <c r="A1196">
        <v>69</v>
      </c>
      <c r="B1196">
        <v>38</v>
      </c>
      <c r="C1196">
        <v>107</v>
      </c>
      <c r="D1196" t="s">
        <v>36</v>
      </c>
      <c r="E1196" t="s">
        <v>828</v>
      </c>
      <c r="F1196" t="s">
        <v>473</v>
      </c>
      <c r="G1196" t="e">
        <f t="shared" si="18"/>
        <v>#VALUE!</v>
      </c>
    </row>
    <row r="1197" spans="1:7" x14ac:dyDescent="0.25">
      <c r="A1197">
        <v>68</v>
      </c>
      <c r="B1197">
        <v>39</v>
      </c>
      <c r="C1197">
        <v>107</v>
      </c>
      <c r="D1197" t="s">
        <v>37</v>
      </c>
      <c r="E1197" t="s">
        <v>829</v>
      </c>
      <c r="F1197" t="s">
        <v>199</v>
      </c>
      <c r="G1197" t="e">
        <f t="shared" si="18"/>
        <v>#VALUE!</v>
      </c>
    </row>
    <row r="1198" spans="1:7" x14ac:dyDescent="0.25">
      <c r="A1198">
        <v>67</v>
      </c>
      <c r="B1198">
        <v>40</v>
      </c>
      <c r="C1198">
        <v>107</v>
      </c>
      <c r="D1198" t="s">
        <v>38</v>
      </c>
      <c r="E1198">
        <v>-54379.688000000002</v>
      </c>
      <c r="F1198">
        <v>1122.45</v>
      </c>
      <c r="G1198">
        <f t="shared" si="18"/>
        <v>-54379.688000000002</v>
      </c>
    </row>
    <row r="1199" spans="1:7" x14ac:dyDescent="0.25">
      <c r="A1199">
        <v>66</v>
      </c>
      <c r="B1199">
        <v>41</v>
      </c>
      <c r="C1199">
        <v>107</v>
      </c>
      <c r="D1199" t="s">
        <v>39</v>
      </c>
      <c r="E1199">
        <v>-63723.81</v>
      </c>
      <c r="F1199">
        <v>8.0229999999999997</v>
      </c>
      <c r="G1199">
        <f t="shared" si="18"/>
        <v>-63723.81</v>
      </c>
    </row>
    <row r="1200" spans="1:7" x14ac:dyDescent="0.25">
      <c r="A1200">
        <v>65</v>
      </c>
      <c r="B1200">
        <v>42</v>
      </c>
      <c r="C1200">
        <v>107</v>
      </c>
      <c r="D1200" t="s">
        <v>40</v>
      </c>
      <c r="E1200">
        <v>-72551.56</v>
      </c>
      <c r="F1200">
        <v>9.2330000000000005</v>
      </c>
      <c r="G1200">
        <f t="shared" si="18"/>
        <v>-72551.56</v>
      </c>
    </row>
    <row r="1201" spans="1:7" x14ac:dyDescent="0.25">
      <c r="A1201">
        <v>64</v>
      </c>
      <c r="B1201">
        <v>43</v>
      </c>
      <c r="C1201">
        <v>107</v>
      </c>
      <c r="D1201" t="s">
        <v>41</v>
      </c>
      <c r="E1201">
        <v>-78749.914000000004</v>
      </c>
      <c r="F1201">
        <v>8.673</v>
      </c>
      <c r="G1201">
        <f t="shared" si="18"/>
        <v>-78749.914000000004</v>
      </c>
    </row>
    <row r="1202" spans="1:7" x14ac:dyDescent="0.25">
      <c r="A1202">
        <v>63</v>
      </c>
      <c r="B1202">
        <v>44</v>
      </c>
      <c r="C1202">
        <v>107</v>
      </c>
      <c r="D1202" t="s">
        <v>42</v>
      </c>
      <c r="E1202">
        <v>-83862.512000000002</v>
      </c>
      <c r="F1202">
        <v>8.673</v>
      </c>
      <c r="G1202">
        <f t="shared" si="18"/>
        <v>-83862.512000000002</v>
      </c>
    </row>
    <row r="1203" spans="1:7" x14ac:dyDescent="0.25">
      <c r="A1203">
        <v>62</v>
      </c>
      <c r="B1203">
        <v>45</v>
      </c>
      <c r="C1203">
        <v>107</v>
      </c>
      <c r="D1203" t="s">
        <v>43</v>
      </c>
      <c r="E1203">
        <v>-86863.702999999994</v>
      </c>
      <c r="F1203">
        <v>12.051</v>
      </c>
      <c r="G1203">
        <f t="shared" si="18"/>
        <v>-86863.702999999994</v>
      </c>
    </row>
    <row r="1204" spans="1:7" x14ac:dyDescent="0.25">
      <c r="A1204">
        <v>61</v>
      </c>
      <c r="B1204">
        <v>46</v>
      </c>
      <c r="C1204">
        <v>107</v>
      </c>
      <c r="D1204" t="s">
        <v>44</v>
      </c>
      <c r="E1204">
        <v>-88372.638999999996</v>
      </c>
      <c r="F1204">
        <v>1.2010000000000001</v>
      </c>
      <c r="G1204">
        <f t="shared" si="18"/>
        <v>-88372.638999999996</v>
      </c>
    </row>
    <row r="1205" spans="1:7" x14ac:dyDescent="0.25">
      <c r="A1205">
        <v>60</v>
      </c>
      <c r="B1205">
        <v>47</v>
      </c>
      <c r="C1205">
        <v>107</v>
      </c>
      <c r="D1205" t="s">
        <v>45</v>
      </c>
      <c r="E1205">
        <v>-88406.67</v>
      </c>
      <c r="F1205">
        <v>2.3820000000000001</v>
      </c>
      <c r="G1205">
        <f t="shared" si="18"/>
        <v>-88406.67</v>
      </c>
    </row>
    <row r="1206" spans="1:7" x14ac:dyDescent="0.25">
      <c r="A1206">
        <v>59</v>
      </c>
      <c r="B1206">
        <v>48</v>
      </c>
      <c r="C1206">
        <v>107</v>
      </c>
      <c r="D1206" t="s">
        <v>46</v>
      </c>
      <c r="E1206">
        <v>-86990.260999999999</v>
      </c>
      <c r="F1206">
        <v>1.665</v>
      </c>
      <c r="G1206">
        <f t="shared" si="18"/>
        <v>-86990.260999999999</v>
      </c>
    </row>
    <row r="1207" spans="1:7" x14ac:dyDescent="0.25">
      <c r="A1207">
        <v>58</v>
      </c>
      <c r="B1207">
        <v>49</v>
      </c>
      <c r="C1207">
        <v>107</v>
      </c>
      <c r="D1207" t="s">
        <v>47</v>
      </c>
      <c r="E1207">
        <v>-83564.260999999999</v>
      </c>
      <c r="F1207">
        <v>11.125</v>
      </c>
      <c r="G1207">
        <f t="shared" si="18"/>
        <v>-83564.260999999999</v>
      </c>
    </row>
    <row r="1208" spans="1:7" x14ac:dyDescent="0.25">
      <c r="A1208">
        <v>57</v>
      </c>
      <c r="B1208">
        <v>50</v>
      </c>
      <c r="C1208">
        <v>107</v>
      </c>
      <c r="D1208" t="s">
        <v>48</v>
      </c>
      <c r="E1208">
        <v>-78512.228000000003</v>
      </c>
      <c r="F1208">
        <v>5.31</v>
      </c>
      <c r="G1208">
        <f t="shared" si="18"/>
        <v>-78512.228000000003</v>
      </c>
    </row>
    <row r="1209" spans="1:7" x14ac:dyDescent="0.25">
      <c r="A1209">
        <v>56</v>
      </c>
      <c r="B1209">
        <v>51</v>
      </c>
      <c r="C1209">
        <v>107</v>
      </c>
      <c r="D1209" t="s">
        <v>49</v>
      </c>
      <c r="E1209">
        <v>-70653.239000000001</v>
      </c>
      <c r="F1209">
        <v>4.1479999999999997</v>
      </c>
      <c r="G1209">
        <f t="shared" si="18"/>
        <v>-70653.239000000001</v>
      </c>
    </row>
    <row r="1210" spans="1:7" x14ac:dyDescent="0.25">
      <c r="A1210">
        <v>55</v>
      </c>
      <c r="B1210">
        <v>52</v>
      </c>
      <c r="C1210">
        <v>107</v>
      </c>
      <c r="D1210" t="s">
        <v>50</v>
      </c>
      <c r="E1210">
        <v>-60539.326000000001</v>
      </c>
      <c r="F1210">
        <v>70.83</v>
      </c>
      <c r="G1210">
        <f t="shared" si="18"/>
        <v>-60539.326000000001</v>
      </c>
    </row>
    <row r="1211" spans="1:7" x14ac:dyDescent="0.25">
      <c r="A1211">
        <v>54</v>
      </c>
      <c r="B1211">
        <v>53</v>
      </c>
      <c r="C1211">
        <v>107</v>
      </c>
      <c r="D1211" t="s">
        <v>51</v>
      </c>
      <c r="E1211" t="s">
        <v>830</v>
      </c>
      <c r="F1211" t="s">
        <v>225</v>
      </c>
      <c r="G1211" t="e">
        <f t="shared" si="18"/>
        <v>#VALUE!</v>
      </c>
    </row>
    <row r="1212" spans="1:7" x14ac:dyDescent="0.25">
      <c r="A1212">
        <v>69</v>
      </c>
      <c r="B1212">
        <v>39</v>
      </c>
      <c r="C1212">
        <v>108</v>
      </c>
      <c r="D1212" t="s">
        <v>37</v>
      </c>
      <c r="E1212" t="s">
        <v>831</v>
      </c>
      <c r="F1212" t="s">
        <v>207</v>
      </c>
      <c r="G1212" t="e">
        <f t="shared" si="18"/>
        <v>#VALUE!</v>
      </c>
    </row>
    <row r="1213" spans="1:7" x14ac:dyDescent="0.25">
      <c r="A1213">
        <v>68</v>
      </c>
      <c r="B1213">
        <v>40</v>
      </c>
      <c r="C1213">
        <v>108</v>
      </c>
      <c r="D1213" t="s">
        <v>38</v>
      </c>
      <c r="E1213" t="s">
        <v>470</v>
      </c>
      <c r="F1213" t="s">
        <v>197</v>
      </c>
      <c r="G1213" t="e">
        <f t="shared" si="18"/>
        <v>#VALUE!</v>
      </c>
    </row>
    <row r="1214" spans="1:7" x14ac:dyDescent="0.25">
      <c r="A1214">
        <v>67</v>
      </c>
      <c r="B1214">
        <v>41</v>
      </c>
      <c r="C1214">
        <v>108</v>
      </c>
      <c r="D1214" t="s">
        <v>39</v>
      </c>
      <c r="E1214">
        <v>-59545.764999999999</v>
      </c>
      <c r="F1214">
        <v>8.2370000000000001</v>
      </c>
      <c r="G1214">
        <f t="shared" si="18"/>
        <v>-59545.764999999999</v>
      </c>
    </row>
    <row r="1215" spans="1:7" x14ac:dyDescent="0.25">
      <c r="A1215">
        <v>66</v>
      </c>
      <c r="B1215">
        <v>42</v>
      </c>
      <c r="C1215">
        <v>108</v>
      </c>
      <c r="D1215" t="s">
        <v>40</v>
      </c>
      <c r="E1215">
        <v>-70755.941999999995</v>
      </c>
      <c r="F1215">
        <v>9.2330000000000005</v>
      </c>
      <c r="G1215">
        <f t="shared" si="18"/>
        <v>-70755.941999999995</v>
      </c>
    </row>
    <row r="1216" spans="1:7" x14ac:dyDescent="0.25">
      <c r="A1216">
        <v>65</v>
      </c>
      <c r="B1216">
        <v>43</v>
      </c>
      <c r="C1216">
        <v>108</v>
      </c>
      <c r="D1216" t="s">
        <v>41</v>
      </c>
      <c r="E1216">
        <v>-75922.778000000006</v>
      </c>
      <c r="F1216">
        <v>8.7690000000000001</v>
      </c>
      <c r="G1216">
        <f t="shared" si="18"/>
        <v>-75922.778000000006</v>
      </c>
    </row>
    <row r="1217" spans="1:7" x14ac:dyDescent="0.25">
      <c r="A1217">
        <v>64</v>
      </c>
      <c r="B1217">
        <v>44</v>
      </c>
      <c r="C1217">
        <v>108</v>
      </c>
      <c r="D1217" t="s">
        <v>42</v>
      </c>
      <c r="E1217">
        <v>-83661.350000000006</v>
      </c>
      <c r="F1217">
        <v>8.68</v>
      </c>
      <c r="G1217">
        <f t="shared" si="18"/>
        <v>-83661.350000000006</v>
      </c>
    </row>
    <row r="1218" spans="1:7" x14ac:dyDescent="0.25">
      <c r="A1218">
        <v>63</v>
      </c>
      <c r="B1218">
        <v>45</v>
      </c>
      <c r="C1218">
        <v>108</v>
      </c>
      <c r="D1218" t="s">
        <v>43</v>
      </c>
      <c r="E1218">
        <v>-85031.721000000005</v>
      </c>
      <c r="F1218">
        <v>13.996</v>
      </c>
      <c r="G1218">
        <f t="shared" si="18"/>
        <v>-85031.721000000005</v>
      </c>
    </row>
    <row r="1219" spans="1:7" x14ac:dyDescent="0.25">
      <c r="A1219">
        <v>62</v>
      </c>
      <c r="B1219">
        <v>46</v>
      </c>
      <c r="C1219">
        <v>108</v>
      </c>
      <c r="D1219" t="s">
        <v>44</v>
      </c>
      <c r="E1219">
        <v>-89524.206000000006</v>
      </c>
      <c r="F1219">
        <v>1.1080000000000001</v>
      </c>
      <c r="G1219">
        <f t="shared" si="18"/>
        <v>-89524.206000000006</v>
      </c>
    </row>
    <row r="1220" spans="1:7" x14ac:dyDescent="0.25">
      <c r="A1220">
        <v>61</v>
      </c>
      <c r="B1220">
        <v>47</v>
      </c>
      <c r="C1220">
        <v>108</v>
      </c>
      <c r="D1220" t="s">
        <v>45</v>
      </c>
      <c r="E1220">
        <v>-87606.763000000006</v>
      </c>
      <c r="F1220">
        <v>2.3879999999999999</v>
      </c>
      <c r="G1220">
        <f t="shared" si="18"/>
        <v>-87606.763000000006</v>
      </c>
    </row>
    <row r="1221" spans="1:7" x14ac:dyDescent="0.25">
      <c r="A1221">
        <v>60</v>
      </c>
      <c r="B1221">
        <v>48</v>
      </c>
      <c r="C1221">
        <v>108</v>
      </c>
      <c r="D1221" t="s">
        <v>46</v>
      </c>
      <c r="E1221">
        <v>-89252.414000000004</v>
      </c>
      <c r="F1221">
        <v>1.123</v>
      </c>
      <c r="G1221">
        <f t="shared" si="18"/>
        <v>-89252.414000000004</v>
      </c>
    </row>
    <row r="1222" spans="1:7" x14ac:dyDescent="0.25">
      <c r="A1222">
        <v>59</v>
      </c>
      <c r="B1222">
        <v>49</v>
      </c>
      <c r="C1222">
        <v>108</v>
      </c>
      <c r="D1222" t="s">
        <v>47</v>
      </c>
      <c r="E1222">
        <v>-84119.819000000003</v>
      </c>
      <c r="F1222">
        <v>8.641</v>
      </c>
      <c r="G1222">
        <f t="shared" si="18"/>
        <v>-84119.819000000003</v>
      </c>
    </row>
    <row r="1223" spans="1:7" x14ac:dyDescent="0.25">
      <c r="A1223">
        <v>58</v>
      </c>
      <c r="B1223">
        <v>50</v>
      </c>
      <c r="C1223">
        <v>108</v>
      </c>
      <c r="D1223" t="s">
        <v>48</v>
      </c>
      <c r="E1223">
        <v>-82069.937999999995</v>
      </c>
      <c r="F1223">
        <v>5.3819999999999997</v>
      </c>
      <c r="G1223">
        <f t="shared" si="18"/>
        <v>-82069.937999999995</v>
      </c>
    </row>
    <row r="1224" spans="1:7" x14ac:dyDescent="0.25">
      <c r="A1224">
        <v>57</v>
      </c>
      <c r="B1224">
        <v>51</v>
      </c>
      <c r="C1224">
        <v>108</v>
      </c>
      <c r="D1224" t="s">
        <v>49</v>
      </c>
      <c r="E1224">
        <v>-72445.331000000006</v>
      </c>
      <c r="F1224">
        <v>5.4960000000000004</v>
      </c>
      <c r="G1224">
        <f t="shared" si="18"/>
        <v>-72445.331000000006</v>
      </c>
    </row>
    <row r="1225" spans="1:7" x14ac:dyDescent="0.25">
      <c r="A1225">
        <v>56</v>
      </c>
      <c r="B1225">
        <v>52</v>
      </c>
      <c r="C1225">
        <v>108</v>
      </c>
      <c r="D1225" t="s">
        <v>50</v>
      </c>
      <c r="E1225">
        <v>-65781.667000000001</v>
      </c>
      <c r="F1225">
        <v>5.4109999999999996</v>
      </c>
      <c r="G1225">
        <f t="shared" ref="G1225:G1288" si="19">IF(ISNUMBER(E1225),E1225,VALUE(SUBSTITUTE(E1225,"#",".01")))</f>
        <v>-65781.667000000001</v>
      </c>
    </row>
    <row r="1226" spans="1:7" x14ac:dyDescent="0.25">
      <c r="A1226">
        <v>55</v>
      </c>
      <c r="B1226">
        <v>53</v>
      </c>
      <c r="C1226">
        <v>108</v>
      </c>
      <c r="D1226" t="s">
        <v>51</v>
      </c>
      <c r="E1226">
        <v>-52649.605000000003</v>
      </c>
      <c r="F1226">
        <v>132.26</v>
      </c>
      <c r="G1226">
        <f t="shared" si="19"/>
        <v>-52649.605000000003</v>
      </c>
    </row>
    <row r="1227" spans="1:7" x14ac:dyDescent="0.25">
      <c r="A1227">
        <v>70</v>
      </c>
      <c r="B1227">
        <v>39</v>
      </c>
      <c r="C1227">
        <v>109</v>
      </c>
      <c r="D1227" t="s">
        <v>37</v>
      </c>
      <c r="E1227" t="s">
        <v>832</v>
      </c>
      <c r="F1227" t="s">
        <v>473</v>
      </c>
      <c r="G1227" t="e">
        <f t="shared" si="19"/>
        <v>#VALUE!</v>
      </c>
    </row>
    <row r="1228" spans="1:7" x14ac:dyDescent="0.25">
      <c r="A1228">
        <v>69</v>
      </c>
      <c r="B1228">
        <v>40</v>
      </c>
      <c r="C1228">
        <v>109</v>
      </c>
      <c r="D1228" t="s">
        <v>38</v>
      </c>
      <c r="E1228" t="s">
        <v>833</v>
      </c>
      <c r="F1228" t="s">
        <v>199</v>
      </c>
      <c r="G1228" t="e">
        <f t="shared" si="19"/>
        <v>#VALUE!</v>
      </c>
    </row>
    <row r="1229" spans="1:7" x14ac:dyDescent="0.25">
      <c r="A1229">
        <v>68</v>
      </c>
      <c r="B1229">
        <v>41</v>
      </c>
      <c r="C1229">
        <v>109</v>
      </c>
      <c r="D1229" t="s">
        <v>39</v>
      </c>
      <c r="E1229">
        <v>-56689.794000000002</v>
      </c>
      <c r="F1229">
        <v>258.49</v>
      </c>
      <c r="G1229">
        <f t="shared" si="19"/>
        <v>-56689.794000000002</v>
      </c>
    </row>
    <row r="1230" spans="1:7" x14ac:dyDescent="0.25">
      <c r="A1230">
        <v>67</v>
      </c>
      <c r="B1230">
        <v>42</v>
      </c>
      <c r="C1230">
        <v>109</v>
      </c>
      <c r="D1230" t="s">
        <v>40</v>
      </c>
      <c r="E1230">
        <v>-66665.995999999999</v>
      </c>
      <c r="F1230">
        <v>11.188000000000001</v>
      </c>
      <c r="G1230">
        <f t="shared" si="19"/>
        <v>-66665.995999999999</v>
      </c>
    </row>
    <row r="1231" spans="1:7" x14ac:dyDescent="0.25">
      <c r="A1231">
        <v>66</v>
      </c>
      <c r="B1231">
        <v>43</v>
      </c>
      <c r="C1231">
        <v>109</v>
      </c>
      <c r="D1231" t="s">
        <v>41</v>
      </c>
      <c r="E1231">
        <v>-74282.774999999994</v>
      </c>
      <c r="F1231">
        <v>9.6690000000000005</v>
      </c>
      <c r="G1231">
        <f t="shared" si="19"/>
        <v>-74282.774999999994</v>
      </c>
    </row>
    <row r="1232" spans="1:7" x14ac:dyDescent="0.25">
      <c r="A1232">
        <v>65</v>
      </c>
      <c r="B1232">
        <v>44</v>
      </c>
      <c r="C1232">
        <v>109</v>
      </c>
      <c r="D1232" t="s">
        <v>42</v>
      </c>
      <c r="E1232">
        <v>-80738.400999999998</v>
      </c>
      <c r="F1232">
        <v>8.9540000000000006</v>
      </c>
      <c r="G1232">
        <f t="shared" si="19"/>
        <v>-80738.400999999998</v>
      </c>
    </row>
    <row r="1233" spans="1:7" x14ac:dyDescent="0.25">
      <c r="A1233">
        <v>64</v>
      </c>
      <c r="B1233">
        <v>45</v>
      </c>
      <c r="C1233">
        <v>109</v>
      </c>
      <c r="D1233" t="s">
        <v>43</v>
      </c>
      <c r="E1233">
        <v>-84999.455000000002</v>
      </c>
      <c r="F1233">
        <v>4.0389999999999997</v>
      </c>
      <c r="G1233">
        <f t="shared" si="19"/>
        <v>-84999.455000000002</v>
      </c>
    </row>
    <row r="1234" spans="1:7" x14ac:dyDescent="0.25">
      <c r="A1234">
        <v>63</v>
      </c>
      <c r="B1234">
        <v>46</v>
      </c>
      <c r="C1234">
        <v>109</v>
      </c>
      <c r="D1234" t="s">
        <v>44</v>
      </c>
      <c r="E1234">
        <v>-87606.475999999995</v>
      </c>
      <c r="F1234">
        <v>1.1140000000000001</v>
      </c>
      <c r="G1234">
        <f t="shared" si="19"/>
        <v>-87606.475999999995</v>
      </c>
    </row>
    <row r="1235" spans="1:7" x14ac:dyDescent="0.25">
      <c r="A1235">
        <v>62</v>
      </c>
      <c r="B1235">
        <v>47</v>
      </c>
      <c r="C1235">
        <v>109</v>
      </c>
      <c r="D1235" t="s">
        <v>45</v>
      </c>
      <c r="E1235">
        <v>-88719.426000000007</v>
      </c>
      <c r="F1235">
        <v>1.2869999999999999</v>
      </c>
      <c r="G1235">
        <f t="shared" si="19"/>
        <v>-88719.426000000007</v>
      </c>
    </row>
    <row r="1236" spans="1:7" x14ac:dyDescent="0.25">
      <c r="A1236">
        <v>61</v>
      </c>
      <c r="B1236">
        <v>48</v>
      </c>
      <c r="C1236">
        <v>109</v>
      </c>
      <c r="D1236" t="s">
        <v>46</v>
      </c>
      <c r="E1236">
        <v>-88504.320999999996</v>
      </c>
      <c r="F1236">
        <v>1.536</v>
      </c>
      <c r="G1236">
        <f t="shared" si="19"/>
        <v>-88504.320999999996</v>
      </c>
    </row>
    <row r="1237" spans="1:7" x14ac:dyDescent="0.25">
      <c r="A1237">
        <v>60</v>
      </c>
      <c r="B1237">
        <v>49</v>
      </c>
      <c r="C1237">
        <v>109</v>
      </c>
      <c r="D1237" t="s">
        <v>47</v>
      </c>
      <c r="E1237">
        <v>-86489.510999999999</v>
      </c>
      <c r="F1237">
        <v>3.9689999999999999</v>
      </c>
      <c r="G1237">
        <f t="shared" si="19"/>
        <v>-86489.510999999999</v>
      </c>
    </row>
    <row r="1238" spans="1:7" x14ac:dyDescent="0.25">
      <c r="A1238">
        <v>59</v>
      </c>
      <c r="B1238">
        <v>50</v>
      </c>
      <c r="C1238">
        <v>109</v>
      </c>
      <c r="D1238" t="s">
        <v>48</v>
      </c>
      <c r="E1238">
        <v>-82630.183999999994</v>
      </c>
      <c r="F1238">
        <v>7.9489999999999998</v>
      </c>
      <c r="G1238">
        <f t="shared" si="19"/>
        <v>-82630.183999999994</v>
      </c>
    </row>
    <row r="1239" spans="1:7" x14ac:dyDescent="0.25">
      <c r="A1239">
        <v>58</v>
      </c>
      <c r="B1239">
        <v>51</v>
      </c>
      <c r="C1239">
        <v>109</v>
      </c>
      <c r="D1239" t="s">
        <v>49</v>
      </c>
      <c r="E1239">
        <v>-76250.976999999999</v>
      </c>
      <c r="F1239">
        <v>5.2649999999999997</v>
      </c>
      <c r="G1239">
        <f t="shared" si="19"/>
        <v>-76250.976999999999</v>
      </c>
    </row>
    <row r="1240" spans="1:7" x14ac:dyDescent="0.25">
      <c r="A1240">
        <v>57</v>
      </c>
      <c r="B1240">
        <v>52</v>
      </c>
      <c r="C1240">
        <v>109</v>
      </c>
      <c r="D1240" t="s">
        <v>50</v>
      </c>
      <c r="E1240">
        <v>-67715.39</v>
      </c>
      <c r="F1240">
        <v>4.3819999999999997</v>
      </c>
      <c r="G1240">
        <f t="shared" si="19"/>
        <v>-67715.39</v>
      </c>
    </row>
    <row r="1241" spans="1:7" x14ac:dyDescent="0.25">
      <c r="A1241">
        <v>56</v>
      </c>
      <c r="B1241">
        <v>53</v>
      </c>
      <c r="C1241">
        <v>109</v>
      </c>
      <c r="D1241" t="s">
        <v>51</v>
      </c>
      <c r="E1241">
        <v>-57672.495999999999</v>
      </c>
      <c r="F1241">
        <v>6.7290000000000001</v>
      </c>
      <c r="G1241">
        <f t="shared" si="19"/>
        <v>-57672.495999999999</v>
      </c>
    </row>
    <row r="1242" spans="1:7" x14ac:dyDescent="0.25">
      <c r="A1242">
        <v>55</v>
      </c>
      <c r="B1242">
        <v>54</v>
      </c>
      <c r="C1242">
        <v>109</v>
      </c>
      <c r="D1242" t="s">
        <v>52</v>
      </c>
      <c r="E1242">
        <v>-46169.548000000003</v>
      </c>
      <c r="F1242">
        <v>300.108</v>
      </c>
      <c r="G1242">
        <f t="shared" si="19"/>
        <v>-46169.548000000003</v>
      </c>
    </row>
    <row r="1243" spans="1:7" x14ac:dyDescent="0.25">
      <c r="A1243">
        <v>70</v>
      </c>
      <c r="B1243">
        <v>40</v>
      </c>
      <c r="C1243">
        <v>110</v>
      </c>
      <c r="D1243" t="s">
        <v>38</v>
      </c>
      <c r="E1243" t="s">
        <v>834</v>
      </c>
      <c r="F1243" t="s">
        <v>207</v>
      </c>
      <c r="G1243" t="e">
        <f t="shared" si="19"/>
        <v>#VALUE!</v>
      </c>
    </row>
    <row r="1244" spans="1:7" x14ac:dyDescent="0.25">
      <c r="A1244">
        <v>69</v>
      </c>
      <c r="B1244">
        <v>41</v>
      </c>
      <c r="C1244">
        <v>110</v>
      </c>
      <c r="D1244" t="s">
        <v>39</v>
      </c>
      <c r="E1244">
        <v>-52309.909</v>
      </c>
      <c r="F1244">
        <v>838.34500000000003</v>
      </c>
      <c r="G1244">
        <f t="shared" si="19"/>
        <v>-52309.909</v>
      </c>
    </row>
    <row r="1245" spans="1:7" x14ac:dyDescent="0.25">
      <c r="A1245">
        <v>68</v>
      </c>
      <c r="B1245">
        <v>42</v>
      </c>
      <c r="C1245">
        <v>110</v>
      </c>
      <c r="D1245" t="s">
        <v>40</v>
      </c>
      <c r="E1245">
        <v>-64542.584999999999</v>
      </c>
      <c r="F1245">
        <v>24.222999999999999</v>
      </c>
      <c r="G1245">
        <f t="shared" si="19"/>
        <v>-64542.584999999999</v>
      </c>
    </row>
    <row r="1246" spans="1:7" x14ac:dyDescent="0.25">
      <c r="A1246">
        <v>67</v>
      </c>
      <c r="B1246">
        <v>43</v>
      </c>
      <c r="C1246">
        <v>110</v>
      </c>
      <c r="D1246" t="s">
        <v>41</v>
      </c>
      <c r="E1246">
        <v>-71034.509999999995</v>
      </c>
      <c r="F1246">
        <v>9.4969999999999999</v>
      </c>
      <c r="G1246">
        <f t="shared" si="19"/>
        <v>-71034.509999999995</v>
      </c>
    </row>
    <row r="1247" spans="1:7" x14ac:dyDescent="0.25">
      <c r="A1247">
        <v>66</v>
      </c>
      <c r="B1247">
        <v>44</v>
      </c>
      <c r="C1247">
        <v>110</v>
      </c>
      <c r="D1247" t="s">
        <v>42</v>
      </c>
      <c r="E1247">
        <v>-80072.576000000001</v>
      </c>
      <c r="F1247">
        <v>8.9239999999999995</v>
      </c>
      <c r="G1247">
        <f t="shared" si="19"/>
        <v>-80072.576000000001</v>
      </c>
    </row>
    <row r="1248" spans="1:7" x14ac:dyDescent="0.25">
      <c r="A1248">
        <v>65</v>
      </c>
      <c r="B1248">
        <v>45</v>
      </c>
      <c r="C1248">
        <v>110</v>
      </c>
      <c r="D1248" t="s">
        <v>43</v>
      </c>
      <c r="E1248">
        <v>-82828.686000000002</v>
      </c>
      <c r="F1248">
        <v>17.805</v>
      </c>
      <c r="G1248">
        <f t="shared" si="19"/>
        <v>-82828.686000000002</v>
      </c>
    </row>
    <row r="1249" spans="1:7" x14ac:dyDescent="0.25">
      <c r="A1249">
        <v>64</v>
      </c>
      <c r="B1249">
        <v>46</v>
      </c>
      <c r="C1249">
        <v>110</v>
      </c>
      <c r="D1249" t="s">
        <v>44</v>
      </c>
      <c r="E1249">
        <v>-88330.904999999999</v>
      </c>
      <c r="F1249">
        <v>0.61199999999999999</v>
      </c>
      <c r="G1249">
        <f t="shared" si="19"/>
        <v>-88330.904999999999</v>
      </c>
    </row>
    <row r="1250" spans="1:7" x14ac:dyDescent="0.25">
      <c r="A1250">
        <v>63</v>
      </c>
      <c r="B1250">
        <v>47</v>
      </c>
      <c r="C1250">
        <v>110</v>
      </c>
      <c r="D1250" t="s">
        <v>45</v>
      </c>
      <c r="E1250">
        <v>-87457.301999999996</v>
      </c>
      <c r="F1250">
        <v>1.286</v>
      </c>
      <c r="G1250">
        <f t="shared" si="19"/>
        <v>-87457.301999999996</v>
      </c>
    </row>
    <row r="1251" spans="1:7" x14ac:dyDescent="0.25">
      <c r="A1251">
        <v>62</v>
      </c>
      <c r="B1251">
        <v>48</v>
      </c>
      <c r="C1251">
        <v>110</v>
      </c>
      <c r="D1251" t="s">
        <v>46</v>
      </c>
      <c r="E1251">
        <v>-90347.968999999997</v>
      </c>
      <c r="F1251">
        <v>0.38</v>
      </c>
      <c r="G1251">
        <f t="shared" si="19"/>
        <v>-90347.968999999997</v>
      </c>
    </row>
    <row r="1252" spans="1:7" x14ac:dyDescent="0.25">
      <c r="A1252">
        <v>61</v>
      </c>
      <c r="B1252">
        <v>49</v>
      </c>
      <c r="C1252">
        <v>110</v>
      </c>
      <c r="D1252" t="s">
        <v>47</v>
      </c>
      <c r="E1252">
        <v>-86469.968999999997</v>
      </c>
      <c r="F1252">
        <v>11.553000000000001</v>
      </c>
      <c r="G1252">
        <f t="shared" si="19"/>
        <v>-86469.968999999997</v>
      </c>
    </row>
    <row r="1253" spans="1:7" x14ac:dyDescent="0.25">
      <c r="A1253">
        <v>60</v>
      </c>
      <c r="B1253">
        <v>50</v>
      </c>
      <c r="C1253">
        <v>110</v>
      </c>
      <c r="D1253" t="s">
        <v>48</v>
      </c>
      <c r="E1253">
        <v>-85841.982999999993</v>
      </c>
      <c r="F1253">
        <v>13.776999999999999</v>
      </c>
      <c r="G1253">
        <f t="shared" si="19"/>
        <v>-85841.982999999993</v>
      </c>
    </row>
    <row r="1254" spans="1:7" x14ac:dyDescent="0.25">
      <c r="A1254">
        <v>59</v>
      </c>
      <c r="B1254">
        <v>51</v>
      </c>
      <c r="C1254">
        <v>110</v>
      </c>
      <c r="D1254" t="s">
        <v>49</v>
      </c>
      <c r="E1254">
        <v>-77449.733999999997</v>
      </c>
      <c r="F1254">
        <v>5.9619999999999997</v>
      </c>
      <c r="G1254">
        <f t="shared" si="19"/>
        <v>-77449.733999999997</v>
      </c>
    </row>
    <row r="1255" spans="1:7" x14ac:dyDescent="0.25">
      <c r="A1255">
        <v>58</v>
      </c>
      <c r="B1255">
        <v>52</v>
      </c>
      <c r="C1255">
        <v>110</v>
      </c>
      <c r="D1255" t="s">
        <v>50</v>
      </c>
      <c r="E1255">
        <v>-72229.811000000002</v>
      </c>
      <c r="F1255">
        <v>6.5750000000000002</v>
      </c>
      <c r="G1255">
        <f t="shared" si="19"/>
        <v>-72229.811000000002</v>
      </c>
    </row>
    <row r="1256" spans="1:7" x14ac:dyDescent="0.25">
      <c r="A1256">
        <v>57</v>
      </c>
      <c r="B1256">
        <v>53</v>
      </c>
      <c r="C1256">
        <v>110</v>
      </c>
      <c r="D1256" t="s">
        <v>51</v>
      </c>
      <c r="E1256">
        <v>-60464.175999999999</v>
      </c>
      <c r="F1256">
        <v>50.552</v>
      </c>
      <c r="G1256">
        <f t="shared" si="19"/>
        <v>-60464.175999999999</v>
      </c>
    </row>
    <row r="1257" spans="1:7" x14ac:dyDescent="0.25">
      <c r="A1257">
        <v>56</v>
      </c>
      <c r="B1257">
        <v>54</v>
      </c>
      <c r="C1257">
        <v>110</v>
      </c>
      <c r="D1257" t="s">
        <v>52</v>
      </c>
      <c r="E1257">
        <v>-51922.625</v>
      </c>
      <c r="F1257">
        <v>100.988</v>
      </c>
      <c r="G1257">
        <f t="shared" si="19"/>
        <v>-51922.625</v>
      </c>
    </row>
    <row r="1258" spans="1:7" x14ac:dyDescent="0.25">
      <c r="A1258">
        <v>71</v>
      </c>
      <c r="B1258">
        <v>40</v>
      </c>
      <c r="C1258">
        <v>111</v>
      </c>
      <c r="D1258" t="s">
        <v>38</v>
      </c>
      <c r="E1258" t="s">
        <v>835</v>
      </c>
      <c r="F1258" t="s">
        <v>473</v>
      </c>
      <c r="G1258" t="e">
        <f t="shared" si="19"/>
        <v>#VALUE!</v>
      </c>
    </row>
    <row r="1259" spans="1:7" x14ac:dyDescent="0.25">
      <c r="A1259">
        <v>70</v>
      </c>
      <c r="B1259">
        <v>41</v>
      </c>
      <c r="C1259">
        <v>111</v>
      </c>
      <c r="D1259" t="s">
        <v>39</v>
      </c>
      <c r="E1259" t="s">
        <v>836</v>
      </c>
      <c r="F1259" t="s">
        <v>200</v>
      </c>
      <c r="G1259" t="e">
        <f t="shared" si="19"/>
        <v>#VALUE!</v>
      </c>
    </row>
    <row r="1260" spans="1:7" x14ac:dyDescent="0.25">
      <c r="A1260">
        <v>69</v>
      </c>
      <c r="B1260">
        <v>42</v>
      </c>
      <c r="C1260">
        <v>111</v>
      </c>
      <c r="D1260" t="s">
        <v>40</v>
      </c>
      <c r="E1260">
        <v>-59939.760999999999</v>
      </c>
      <c r="F1260">
        <v>12.577999999999999</v>
      </c>
      <c r="G1260">
        <f t="shared" si="19"/>
        <v>-59939.760999999999</v>
      </c>
    </row>
    <row r="1261" spans="1:7" x14ac:dyDescent="0.25">
      <c r="A1261">
        <v>68</v>
      </c>
      <c r="B1261">
        <v>43</v>
      </c>
      <c r="C1261">
        <v>111</v>
      </c>
      <c r="D1261" t="s">
        <v>41</v>
      </c>
      <c r="E1261">
        <v>-69024.622000000003</v>
      </c>
      <c r="F1261">
        <v>10.581</v>
      </c>
      <c r="G1261">
        <f t="shared" si="19"/>
        <v>-69024.622000000003</v>
      </c>
    </row>
    <row r="1262" spans="1:7" x14ac:dyDescent="0.25">
      <c r="A1262">
        <v>67</v>
      </c>
      <c r="B1262">
        <v>44</v>
      </c>
      <c r="C1262">
        <v>111</v>
      </c>
      <c r="D1262" t="s">
        <v>42</v>
      </c>
      <c r="E1262">
        <v>-76785.270999999993</v>
      </c>
      <c r="F1262">
        <v>9.6820000000000004</v>
      </c>
      <c r="G1262">
        <f t="shared" si="19"/>
        <v>-76785.270999999993</v>
      </c>
    </row>
    <row r="1263" spans="1:7" x14ac:dyDescent="0.25">
      <c r="A1263">
        <v>66</v>
      </c>
      <c r="B1263">
        <v>45</v>
      </c>
      <c r="C1263">
        <v>111</v>
      </c>
      <c r="D1263" t="s">
        <v>43</v>
      </c>
      <c r="E1263">
        <v>-82304.452000000005</v>
      </c>
      <c r="F1263">
        <v>6.85</v>
      </c>
      <c r="G1263">
        <f t="shared" si="19"/>
        <v>-82304.452000000005</v>
      </c>
    </row>
    <row r="1264" spans="1:7" x14ac:dyDescent="0.25">
      <c r="A1264">
        <v>65</v>
      </c>
      <c r="B1264">
        <v>46</v>
      </c>
      <c r="C1264">
        <v>111</v>
      </c>
      <c r="D1264" t="s">
        <v>44</v>
      </c>
      <c r="E1264">
        <v>-85985.888000000006</v>
      </c>
      <c r="F1264">
        <v>0.73099999999999998</v>
      </c>
      <c r="G1264">
        <f t="shared" si="19"/>
        <v>-85985.888000000006</v>
      </c>
    </row>
    <row r="1265" spans="1:7" x14ac:dyDescent="0.25">
      <c r="A1265">
        <v>64</v>
      </c>
      <c r="B1265">
        <v>47</v>
      </c>
      <c r="C1265">
        <v>111</v>
      </c>
      <c r="D1265" t="s">
        <v>45</v>
      </c>
      <c r="E1265">
        <v>-88215.447</v>
      </c>
      <c r="F1265">
        <v>1.4590000000000001</v>
      </c>
      <c r="G1265">
        <f t="shared" si="19"/>
        <v>-88215.447</v>
      </c>
    </row>
    <row r="1266" spans="1:7" x14ac:dyDescent="0.25">
      <c r="A1266">
        <v>63</v>
      </c>
      <c r="B1266">
        <v>48</v>
      </c>
      <c r="C1266">
        <v>111</v>
      </c>
      <c r="D1266" t="s">
        <v>46</v>
      </c>
      <c r="E1266">
        <v>-89252.247000000003</v>
      </c>
      <c r="F1266">
        <v>0.35699999999999998</v>
      </c>
      <c r="G1266">
        <f t="shared" si="19"/>
        <v>-89252.247000000003</v>
      </c>
    </row>
    <row r="1267" spans="1:7" x14ac:dyDescent="0.25">
      <c r="A1267">
        <v>62</v>
      </c>
      <c r="B1267">
        <v>49</v>
      </c>
      <c r="C1267">
        <v>111</v>
      </c>
      <c r="D1267" t="s">
        <v>47</v>
      </c>
      <c r="E1267">
        <v>-88392.043000000005</v>
      </c>
      <c r="F1267">
        <v>3.4239999999999999</v>
      </c>
      <c r="G1267">
        <f t="shared" si="19"/>
        <v>-88392.043000000005</v>
      </c>
    </row>
    <row r="1268" spans="1:7" x14ac:dyDescent="0.25">
      <c r="A1268">
        <v>61</v>
      </c>
      <c r="B1268">
        <v>50</v>
      </c>
      <c r="C1268">
        <v>111</v>
      </c>
      <c r="D1268" t="s">
        <v>48</v>
      </c>
      <c r="E1268">
        <v>-85938.587</v>
      </c>
      <c r="F1268">
        <v>5.3360000000000003</v>
      </c>
      <c r="G1268">
        <f t="shared" si="19"/>
        <v>-85938.587</v>
      </c>
    </row>
    <row r="1269" spans="1:7" x14ac:dyDescent="0.25">
      <c r="A1269">
        <v>60</v>
      </c>
      <c r="B1269">
        <v>51</v>
      </c>
      <c r="C1269">
        <v>111</v>
      </c>
      <c r="D1269" t="s">
        <v>49</v>
      </c>
      <c r="E1269">
        <v>-80836.736000000004</v>
      </c>
      <c r="F1269">
        <v>8.8490000000000002</v>
      </c>
      <c r="G1269">
        <f t="shared" si="19"/>
        <v>-80836.736000000004</v>
      </c>
    </row>
    <row r="1270" spans="1:7" x14ac:dyDescent="0.25">
      <c r="A1270">
        <v>59</v>
      </c>
      <c r="B1270">
        <v>52</v>
      </c>
      <c r="C1270">
        <v>111</v>
      </c>
      <c r="D1270" t="s">
        <v>50</v>
      </c>
      <c r="E1270">
        <v>-73587.476999999999</v>
      </c>
      <c r="F1270">
        <v>6.4269999999999996</v>
      </c>
      <c r="G1270">
        <f t="shared" si="19"/>
        <v>-73587.476999999999</v>
      </c>
    </row>
    <row r="1271" spans="1:7" x14ac:dyDescent="0.25">
      <c r="A1271">
        <v>58</v>
      </c>
      <c r="B1271">
        <v>53</v>
      </c>
      <c r="C1271">
        <v>111</v>
      </c>
      <c r="D1271" t="s">
        <v>51</v>
      </c>
      <c r="E1271">
        <v>-64953.785000000003</v>
      </c>
      <c r="F1271">
        <v>4.7539999999999996</v>
      </c>
      <c r="G1271">
        <f t="shared" si="19"/>
        <v>-64953.785000000003</v>
      </c>
    </row>
    <row r="1272" spans="1:7" x14ac:dyDescent="0.25">
      <c r="A1272">
        <v>57</v>
      </c>
      <c r="B1272">
        <v>54</v>
      </c>
      <c r="C1272">
        <v>111</v>
      </c>
      <c r="D1272" t="s">
        <v>52</v>
      </c>
      <c r="E1272">
        <v>-54395.534</v>
      </c>
      <c r="F1272">
        <v>86.7</v>
      </c>
      <c r="G1272">
        <f t="shared" si="19"/>
        <v>-54395.534</v>
      </c>
    </row>
    <row r="1273" spans="1:7" x14ac:dyDescent="0.25">
      <c r="A1273">
        <v>56</v>
      </c>
      <c r="B1273">
        <v>55</v>
      </c>
      <c r="C1273">
        <v>111</v>
      </c>
      <c r="D1273" t="s">
        <v>53</v>
      </c>
      <c r="E1273" t="s">
        <v>837</v>
      </c>
      <c r="F1273" t="s">
        <v>203</v>
      </c>
      <c r="G1273" t="e">
        <f t="shared" si="19"/>
        <v>#VALUE!</v>
      </c>
    </row>
    <row r="1274" spans="1:7" x14ac:dyDescent="0.25">
      <c r="A1274">
        <v>72</v>
      </c>
      <c r="B1274">
        <v>40</v>
      </c>
      <c r="C1274">
        <v>112</v>
      </c>
      <c r="D1274" t="s">
        <v>38</v>
      </c>
      <c r="E1274" t="s">
        <v>838</v>
      </c>
      <c r="F1274" t="s">
        <v>473</v>
      </c>
      <c r="G1274" t="e">
        <f t="shared" si="19"/>
        <v>#VALUE!</v>
      </c>
    </row>
    <row r="1275" spans="1:7" x14ac:dyDescent="0.25">
      <c r="A1275">
        <v>71</v>
      </c>
      <c r="B1275">
        <v>41</v>
      </c>
      <c r="C1275">
        <v>112</v>
      </c>
      <c r="D1275" t="s">
        <v>39</v>
      </c>
      <c r="E1275" t="s">
        <v>839</v>
      </c>
      <c r="F1275" t="s">
        <v>200</v>
      </c>
      <c r="G1275" t="e">
        <f t="shared" si="19"/>
        <v>#VALUE!</v>
      </c>
    </row>
    <row r="1276" spans="1:7" x14ac:dyDescent="0.25">
      <c r="A1276">
        <v>70</v>
      </c>
      <c r="B1276">
        <v>42</v>
      </c>
      <c r="C1276">
        <v>112</v>
      </c>
      <c r="D1276" t="s">
        <v>40</v>
      </c>
      <c r="E1276" t="s">
        <v>840</v>
      </c>
      <c r="F1276" t="s">
        <v>203</v>
      </c>
      <c r="G1276" t="e">
        <f t="shared" si="19"/>
        <v>#VALUE!</v>
      </c>
    </row>
    <row r="1277" spans="1:7" x14ac:dyDescent="0.25">
      <c r="A1277">
        <v>69</v>
      </c>
      <c r="B1277">
        <v>43</v>
      </c>
      <c r="C1277">
        <v>112</v>
      </c>
      <c r="D1277" t="s">
        <v>41</v>
      </c>
      <c r="E1277">
        <v>-65258.938000000002</v>
      </c>
      <c r="F1277">
        <v>5.5149999999999997</v>
      </c>
      <c r="G1277">
        <f t="shared" si="19"/>
        <v>-65258.938000000002</v>
      </c>
    </row>
    <row r="1278" spans="1:7" x14ac:dyDescent="0.25">
      <c r="A1278">
        <v>68</v>
      </c>
      <c r="B1278">
        <v>44</v>
      </c>
      <c r="C1278">
        <v>112</v>
      </c>
      <c r="D1278" t="s">
        <v>42</v>
      </c>
      <c r="E1278">
        <v>-75630.817999999999</v>
      </c>
      <c r="F1278">
        <v>9.5990000000000002</v>
      </c>
      <c r="G1278">
        <f t="shared" si="19"/>
        <v>-75630.817999999999</v>
      </c>
    </row>
    <row r="1279" spans="1:7" x14ac:dyDescent="0.25">
      <c r="A1279">
        <v>67</v>
      </c>
      <c r="B1279">
        <v>45</v>
      </c>
      <c r="C1279">
        <v>112</v>
      </c>
      <c r="D1279" t="s">
        <v>43</v>
      </c>
      <c r="E1279">
        <v>-79731.502999999997</v>
      </c>
      <c r="F1279">
        <v>44.085000000000001</v>
      </c>
      <c r="G1279">
        <f t="shared" si="19"/>
        <v>-79731.502999999997</v>
      </c>
    </row>
    <row r="1280" spans="1:7" x14ac:dyDescent="0.25">
      <c r="A1280">
        <v>66</v>
      </c>
      <c r="B1280">
        <v>46</v>
      </c>
      <c r="C1280">
        <v>112</v>
      </c>
      <c r="D1280" t="s">
        <v>44</v>
      </c>
      <c r="E1280">
        <v>-86321.562000000005</v>
      </c>
      <c r="F1280">
        <v>6.5439999999999996</v>
      </c>
      <c r="G1280">
        <f t="shared" si="19"/>
        <v>-86321.562000000005</v>
      </c>
    </row>
    <row r="1281" spans="1:7" x14ac:dyDescent="0.25">
      <c r="A1281">
        <v>65</v>
      </c>
      <c r="B1281">
        <v>47</v>
      </c>
      <c r="C1281">
        <v>112</v>
      </c>
      <c r="D1281" t="s">
        <v>45</v>
      </c>
      <c r="E1281">
        <v>-86583.717999999993</v>
      </c>
      <c r="F1281">
        <v>2.4220000000000002</v>
      </c>
      <c r="G1281">
        <f t="shared" si="19"/>
        <v>-86583.717999999993</v>
      </c>
    </row>
    <row r="1282" spans="1:7" x14ac:dyDescent="0.25">
      <c r="A1282">
        <v>64</v>
      </c>
      <c r="B1282">
        <v>48</v>
      </c>
      <c r="C1282">
        <v>112</v>
      </c>
      <c r="D1282" t="s">
        <v>46</v>
      </c>
      <c r="E1282">
        <v>-90574.858999999997</v>
      </c>
      <c r="F1282">
        <v>0.25</v>
      </c>
      <c r="G1282">
        <f t="shared" si="19"/>
        <v>-90574.858999999997</v>
      </c>
    </row>
    <row r="1283" spans="1:7" x14ac:dyDescent="0.25">
      <c r="A1283">
        <v>63</v>
      </c>
      <c r="B1283">
        <v>49</v>
      </c>
      <c r="C1283">
        <v>112</v>
      </c>
      <c r="D1283" t="s">
        <v>47</v>
      </c>
      <c r="E1283">
        <v>-87990.130999999994</v>
      </c>
      <c r="F1283">
        <v>4.2510000000000003</v>
      </c>
      <c r="G1283">
        <f t="shared" si="19"/>
        <v>-87990.130999999994</v>
      </c>
    </row>
    <row r="1284" spans="1:7" x14ac:dyDescent="0.25">
      <c r="A1284">
        <v>62</v>
      </c>
      <c r="B1284">
        <v>50</v>
      </c>
      <c r="C1284">
        <v>112</v>
      </c>
      <c r="D1284" t="s">
        <v>48</v>
      </c>
      <c r="E1284">
        <v>-88655.055999999997</v>
      </c>
      <c r="F1284">
        <v>0.29399999999999998</v>
      </c>
      <c r="G1284">
        <f t="shared" si="19"/>
        <v>-88655.055999999997</v>
      </c>
    </row>
    <row r="1285" spans="1:7" x14ac:dyDescent="0.25">
      <c r="A1285">
        <v>61</v>
      </c>
      <c r="B1285">
        <v>51</v>
      </c>
      <c r="C1285">
        <v>112</v>
      </c>
      <c r="D1285" t="s">
        <v>49</v>
      </c>
      <c r="E1285">
        <v>-81598.964999999997</v>
      </c>
      <c r="F1285">
        <v>17.829000000000001</v>
      </c>
      <c r="G1285">
        <f t="shared" si="19"/>
        <v>-81598.964999999997</v>
      </c>
    </row>
    <row r="1286" spans="1:7" x14ac:dyDescent="0.25">
      <c r="A1286">
        <v>60</v>
      </c>
      <c r="B1286">
        <v>52</v>
      </c>
      <c r="C1286">
        <v>112</v>
      </c>
      <c r="D1286" t="s">
        <v>50</v>
      </c>
      <c r="E1286">
        <v>-77567.508000000002</v>
      </c>
      <c r="F1286">
        <v>8.3829999999999991</v>
      </c>
      <c r="G1286">
        <f t="shared" si="19"/>
        <v>-77567.508000000002</v>
      </c>
    </row>
    <row r="1287" spans="1:7" x14ac:dyDescent="0.25">
      <c r="A1287">
        <v>59</v>
      </c>
      <c r="B1287">
        <v>53</v>
      </c>
      <c r="C1287">
        <v>112</v>
      </c>
      <c r="D1287" t="s">
        <v>51</v>
      </c>
      <c r="E1287">
        <v>-67063.33</v>
      </c>
      <c r="F1287">
        <v>10.246</v>
      </c>
      <c r="G1287">
        <f t="shared" si="19"/>
        <v>-67063.33</v>
      </c>
    </row>
    <row r="1288" spans="1:7" x14ac:dyDescent="0.25">
      <c r="A1288">
        <v>58</v>
      </c>
      <c r="B1288">
        <v>54</v>
      </c>
      <c r="C1288">
        <v>112</v>
      </c>
      <c r="D1288" t="s">
        <v>52</v>
      </c>
      <c r="E1288">
        <v>-60026.338000000003</v>
      </c>
      <c r="F1288">
        <v>8.2829999999999995</v>
      </c>
      <c r="G1288">
        <f t="shared" si="19"/>
        <v>-60026.338000000003</v>
      </c>
    </row>
    <row r="1289" spans="1:7" x14ac:dyDescent="0.25">
      <c r="A1289">
        <v>57</v>
      </c>
      <c r="B1289">
        <v>55</v>
      </c>
      <c r="C1289">
        <v>112</v>
      </c>
      <c r="D1289" t="s">
        <v>53</v>
      </c>
      <c r="E1289">
        <v>-46290.277000000002</v>
      </c>
      <c r="F1289">
        <v>86.796000000000006</v>
      </c>
      <c r="G1289">
        <f t="shared" ref="G1289:G1352" si="20">IF(ISNUMBER(E1289),E1289,VALUE(SUBSTITUTE(E1289,"#",".01")))</f>
        <v>-46290.277000000002</v>
      </c>
    </row>
    <row r="1290" spans="1:7" x14ac:dyDescent="0.25">
      <c r="A1290">
        <v>72</v>
      </c>
      <c r="B1290">
        <v>41</v>
      </c>
      <c r="C1290">
        <v>113</v>
      </c>
      <c r="D1290" t="s">
        <v>39</v>
      </c>
      <c r="E1290" t="s">
        <v>841</v>
      </c>
      <c r="F1290" t="s">
        <v>197</v>
      </c>
      <c r="G1290" t="e">
        <f t="shared" si="20"/>
        <v>#VALUE!</v>
      </c>
    </row>
    <row r="1291" spans="1:7" x14ac:dyDescent="0.25">
      <c r="A1291">
        <v>71</v>
      </c>
      <c r="B1291">
        <v>42</v>
      </c>
      <c r="C1291">
        <v>113</v>
      </c>
      <c r="D1291" t="s">
        <v>40</v>
      </c>
      <c r="E1291" t="s">
        <v>842</v>
      </c>
      <c r="F1291" t="s">
        <v>225</v>
      </c>
      <c r="G1291" t="e">
        <f t="shared" si="20"/>
        <v>#VALUE!</v>
      </c>
    </row>
    <row r="1292" spans="1:7" x14ac:dyDescent="0.25">
      <c r="A1292">
        <v>70</v>
      </c>
      <c r="B1292">
        <v>43</v>
      </c>
      <c r="C1292">
        <v>113</v>
      </c>
      <c r="D1292" t="s">
        <v>41</v>
      </c>
      <c r="E1292">
        <v>-62811.540999999997</v>
      </c>
      <c r="F1292">
        <v>3.3530000000000002</v>
      </c>
      <c r="G1292">
        <f t="shared" si="20"/>
        <v>-62811.540999999997</v>
      </c>
    </row>
    <row r="1293" spans="1:7" x14ac:dyDescent="0.25">
      <c r="A1293">
        <v>69</v>
      </c>
      <c r="B1293">
        <v>44</v>
      </c>
      <c r="C1293">
        <v>113</v>
      </c>
      <c r="D1293" t="s">
        <v>42</v>
      </c>
      <c r="E1293">
        <v>-71868.119000000006</v>
      </c>
      <c r="F1293">
        <v>36.875</v>
      </c>
      <c r="G1293">
        <f t="shared" si="20"/>
        <v>-71868.119000000006</v>
      </c>
    </row>
    <row r="1294" spans="1:7" x14ac:dyDescent="0.25">
      <c r="A1294">
        <v>68</v>
      </c>
      <c r="B1294">
        <v>45</v>
      </c>
      <c r="C1294">
        <v>113</v>
      </c>
      <c r="D1294" t="s">
        <v>43</v>
      </c>
      <c r="E1294">
        <v>-78767.535999999993</v>
      </c>
      <c r="F1294">
        <v>7.13</v>
      </c>
      <c r="G1294">
        <f t="shared" si="20"/>
        <v>-78767.535999999993</v>
      </c>
    </row>
    <row r="1295" spans="1:7" x14ac:dyDescent="0.25">
      <c r="A1295">
        <v>67</v>
      </c>
      <c r="B1295">
        <v>46</v>
      </c>
      <c r="C1295">
        <v>113</v>
      </c>
      <c r="D1295" t="s">
        <v>44</v>
      </c>
      <c r="E1295">
        <v>-83591.092000000004</v>
      </c>
      <c r="F1295">
        <v>6.9450000000000003</v>
      </c>
      <c r="G1295">
        <f t="shared" si="20"/>
        <v>-83591.092000000004</v>
      </c>
    </row>
    <row r="1296" spans="1:7" x14ac:dyDescent="0.25">
      <c r="A1296">
        <v>66</v>
      </c>
      <c r="B1296">
        <v>47</v>
      </c>
      <c r="C1296">
        <v>113</v>
      </c>
      <c r="D1296" t="s">
        <v>45</v>
      </c>
      <c r="E1296">
        <v>-87026.822</v>
      </c>
      <c r="F1296">
        <v>16.643000000000001</v>
      </c>
      <c r="G1296">
        <f t="shared" si="20"/>
        <v>-87026.822</v>
      </c>
    </row>
    <row r="1297" spans="1:7" x14ac:dyDescent="0.25">
      <c r="A1297">
        <v>65</v>
      </c>
      <c r="B1297">
        <v>48</v>
      </c>
      <c r="C1297">
        <v>113</v>
      </c>
      <c r="D1297" t="s">
        <v>46</v>
      </c>
      <c r="E1297">
        <v>-89043.284</v>
      </c>
      <c r="F1297">
        <v>0.24399999999999999</v>
      </c>
      <c r="G1297">
        <f t="shared" si="20"/>
        <v>-89043.284</v>
      </c>
    </row>
    <row r="1298" spans="1:7" x14ac:dyDescent="0.25">
      <c r="A1298">
        <v>64</v>
      </c>
      <c r="B1298">
        <v>49</v>
      </c>
      <c r="C1298">
        <v>113</v>
      </c>
      <c r="D1298" t="s">
        <v>47</v>
      </c>
      <c r="E1298">
        <v>-89367.116999999998</v>
      </c>
      <c r="F1298">
        <v>0.188</v>
      </c>
      <c r="G1298">
        <f t="shared" si="20"/>
        <v>-89367.116999999998</v>
      </c>
    </row>
    <row r="1299" spans="1:7" x14ac:dyDescent="0.25">
      <c r="A1299">
        <v>63</v>
      </c>
      <c r="B1299">
        <v>50</v>
      </c>
      <c r="C1299">
        <v>113</v>
      </c>
      <c r="D1299" t="s">
        <v>48</v>
      </c>
      <c r="E1299">
        <v>-88328.131999999998</v>
      </c>
      <c r="F1299">
        <v>1.575</v>
      </c>
      <c r="G1299">
        <f t="shared" si="20"/>
        <v>-88328.131999999998</v>
      </c>
    </row>
    <row r="1300" spans="1:7" x14ac:dyDescent="0.25">
      <c r="A1300">
        <v>62</v>
      </c>
      <c r="B1300">
        <v>51</v>
      </c>
      <c r="C1300">
        <v>113</v>
      </c>
      <c r="D1300" t="s">
        <v>49</v>
      </c>
      <c r="E1300">
        <v>-84416.967999999993</v>
      </c>
      <c r="F1300">
        <v>17.193000000000001</v>
      </c>
      <c r="G1300">
        <f t="shared" si="20"/>
        <v>-84416.967999999993</v>
      </c>
    </row>
    <row r="1301" spans="1:7" x14ac:dyDescent="0.25">
      <c r="A1301">
        <v>61</v>
      </c>
      <c r="B1301">
        <v>52</v>
      </c>
      <c r="C1301">
        <v>113</v>
      </c>
      <c r="D1301" t="s">
        <v>50</v>
      </c>
      <c r="E1301">
        <v>-78347.028999999995</v>
      </c>
      <c r="F1301">
        <v>27.945</v>
      </c>
      <c r="G1301">
        <f t="shared" si="20"/>
        <v>-78347.028999999995</v>
      </c>
    </row>
    <row r="1302" spans="1:7" x14ac:dyDescent="0.25">
      <c r="A1302">
        <v>60</v>
      </c>
      <c r="B1302">
        <v>53</v>
      </c>
      <c r="C1302">
        <v>113</v>
      </c>
      <c r="D1302" t="s">
        <v>51</v>
      </c>
      <c r="E1302">
        <v>-71119.506999999998</v>
      </c>
      <c r="F1302">
        <v>8.0109999999999992</v>
      </c>
      <c r="G1302">
        <f t="shared" si="20"/>
        <v>-71119.506999999998</v>
      </c>
    </row>
    <row r="1303" spans="1:7" x14ac:dyDescent="0.25">
      <c r="A1303">
        <v>59</v>
      </c>
      <c r="B1303">
        <v>54</v>
      </c>
      <c r="C1303">
        <v>113</v>
      </c>
      <c r="D1303" t="s">
        <v>52</v>
      </c>
      <c r="E1303">
        <v>-62203.618000000002</v>
      </c>
      <c r="F1303">
        <v>6.84</v>
      </c>
      <c r="G1303">
        <f t="shared" si="20"/>
        <v>-62203.618000000002</v>
      </c>
    </row>
    <row r="1304" spans="1:7" x14ac:dyDescent="0.25">
      <c r="A1304">
        <v>58</v>
      </c>
      <c r="B1304">
        <v>55</v>
      </c>
      <c r="C1304">
        <v>113</v>
      </c>
      <c r="D1304" t="s">
        <v>53</v>
      </c>
      <c r="E1304">
        <v>-51764.53</v>
      </c>
      <c r="F1304">
        <v>8.577</v>
      </c>
      <c r="G1304">
        <f t="shared" si="20"/>
        <v>-51764.53</v>
      </c>
    </row>
    <row r="1305" spans="1:7" x14ac:dyDescent="0.25">
      <c r="A1305">
        <v>57</v>
      </c>
      <c r="B1305">
        <v>56</v>
      </c>
      <c r="C1305">
        <v>113</v>
      </c>
      <c r="D1305" t="s">
        <v>54</v>
      </c>
      <c r="E1305" t="s">
        <v>843</v>
      </c>
      <c r="F1305" t="s">
        <v>200</v>
      </c>
      <c r="G1305" t="e">
        <f t="shared" si="20"/>
        <v>#VALUE!</v>
      </c>
    </row>
    <row r="1306" spans="1:7" x14ac:dyDescent="0.25">
      <c r="A1306">
        <v>73</v>
      </c>
      <c r="B1306">
        <v>41</v>
      </c>
      <c r="C1306">
        <v>114</v>
      </c>
      <c r="D1306" t="s">
        <v>39</v>
      </c>
      <c r="E1306" t="s">
        <v>844</v>
      </c>
      <c r="F1306" t="s">
        <v>199</v>
      </c>
      <c r="G1306" t="e">
        <f t="shared" si="20"/>
        <v>#VALUE!</v>
      </c>
    </row>
    <row r="1307" spans="1:7" x14ac:dyDescent="0.25">
      <c r="A1307">
        <v>72</v>
      </c>
      <c r="B1307">
        <v>42</v>
      </c>
      <c r="C1307">
        <v>114</v>
      </c>
      <c r="D1307" t="s">
        <v>40</v>
      </c>
      <c r="E1307" t="s">
        <v>845</v>
      </c>
      <c r="F1307" t="s">
        <v>200</v>
      </c>
      <c r="G1307" t="e">
        <f t="shared" si="20"/>
        <v>#VALUE!</v>
      </c>
    </row>
    <row r="1308" spans="1:7" x14ac:dyDescent="0.25">
      <c r="A1308">
        <v>71</v>
      </c>
      <c r="B1308">
        <v>43</v>
      </c>
      <c r="C1308">
        <v>114</v>
      </c>
      <c r="D1308" t="s">
        <v>41</v>
      </c>
      <c r="E1308">
        <v>-58600.288</v>
      </c>
      <c r="F1308">
        <v>433.14499999999998</v>
      </c>
      <c r="G1308">
        <f t="shared" si="20"/>
        <v>-58600.288</v>
      </c>
    </row>
    <row r="1309" spans="1:7" x14ac:dyDescent="0.25">
      <c r="A1309">
        <v>70</v>
      </c>
      <c r="B1309">
        <v>44</v>
      </c>
      <c r="C1309">
        <v>114</v>
      </c>
      <c r="D1309" t="s">
        <v>42</v>
      </c>
      <c r="E1309">
        <v>-70221.811000000002</v>
      </c>
      <c r="F1309">
        <v>3.55</v>
      </c>
      <c r="G1309">
        <f t="shared" si="20"/>
        <v>-70221.811000000002</v>
      </c>
    </row>
    <row r="1310" spans="1:7" x14ac:dyDescent="0.25">
      <c r="A1310">
        <v>69</v>
      </c>
      <c r="B1310">
        <v>45</v>
      </c>
      <c r="C1310">
        <v>114</v>
      </c>
      <c r="D1310" t="s">
        <v>43</v>
      </c>
      <c r="E1310">
        <v>-75710.625</v>
      </c>
      <c r="F1310">
        <v>71.561000000000007</v>
      </c>
      <c r="G1310">
        <f t="shared" si="20"/>
        <v>-75710.625</v>
      </c>
    </row>
    <row r="1311" spans="1:7" x14ac:dyDescent="0.25">
      <c r="A1311">
        <v>68</v>
      </c>
      <c r="B1311">
        <v>46</v>
      </c>
      <c r="C1311">
        <v>114</v>
      </c>
      <c r="D1311" t="s">
        <v>44</v>
      </c>
      <c r="E1311">
        <v>-83490.942999999999</v>
      </c>
      <c r="F1311">
        <v>6.9450000000000003</v>
      </c>
      <c r="G1311">
        <f t="shared" si="20"/>
        <v>-83490.942999999999</v>
      </c>
    </row>
    <row r="1312" spans="1:7" x14ac:dyDescent="0.25">
      <c r="A1312">
        <v>67</v>
      </c>
      <c r="B1312">
        <v>47</v>
      </c>
      <c r="C1312">
        <v>114</v>
      </c>
      <c r="D1312" t="s">
        <v>45</v>
      </c>
      <c r="E1312">
        <v>-84930.8</v>
      </c>
      <c r="F1312">
        <v>4.5640000000000001</v>
      </c>
      <c r="G1312">
        <f t="shared" si="20"/>
        <v>-84930.8</v>
      </c>
    </row>
    <row r="1313" spans="1:7" x14ac:dyDescent="0.25">
      <c r="A1313">
        <v>66</v>
      </c>
      <c r="B1313">
        <v>48</v>
      </c>
      <c r="C1313">
        <v>114</v>
      </c>
      <c r="D1313" t="s">
        <v>46</v>
      </c>
      <c r="E1313">
        <v>-90014.932000000001</v>
      </c>
      <c r="F1313">
        <v>0.27600000000000002</v>
      </c>
      <c r="G1313">
        <f t="shared" si="20"/>
        <v>-90014.932000000001</v>
      </c>
    </row>
    <row r="1314" spans="1:7" x14ac:dyDescent="0.25">
      <c r="A1314">
        <v>65</v>
      </c>
      <c r="B1314">
        <v>49</v>
      </c>
      <c r="C1314">
        <v>114</v>
      </c>
      <c r="D1314" t="s">
        <v>47</v>
      </c>
      <c r="E1314">
        <v>-88569.801000000007</v>
      </c>
      <c r="F1314">
        <v>0.30099999999999999</v>
      </c>
      <c r="G1314">
        <f t="shared" si="20"/>
        <v>-88569.801000000007</v>
      </c>
    </row>
    <row r="1315" spans="1:7" x14ac:dyDescent="0.25">
      <c r="A1315">
        <v>64</v>
      </c>
      <c r="B1315">
        <v>50</v>
      </c>
      <c r="C1315">
        <v>114</v>
      </c>
      <c r="D1315" t="s">
        <v>48</v>
      </c>
      <c r="E1315">
        <v>-90559.722999999998</v>
      </c>
      <c r="F1315">
        <v>2.9000000000000001E-2</v>
      </c>
      <c r="G1315">
        <f t="shared" si="20"/>
        <v>-90559.722999999998</v>
      </c>
    </row>
    <row r="1316" spans="1:7" x14ac:dyDescent="0.25">
      <c r="A1316">
        <v>63</v>
      </c>
      <c r="B1316">
        <v>51</v>
      </c>
      <c r="C1316">
        <v>114</v>
      </c>
      <c r="D1316" t="s">
        <v>49</v>
      </c>
      <c r="E1316">
        <v>-84496.573999999993</v>
      </c>
      <c r="F1316">
        <v>21.838000000000001</v>
      </c>
      <c r="G1316">
        <f t="shared" si="20"/>
        <v>-84496.573999999993</v>
      </c>
    </row>
    <row r="1317" spans="1:7" x14ac:dyDescent="0.25">
      <c r="A1317">
        <v>62</v>
      </c>
      <c r="B1317">
        <v>52</v>
      </c>
      <c r="C1317">
        <v>114</v>
      </c>
      <c r="D1317" t="s">
        <v>50</v>
      </c>
      <c r="E1317">
        <v>-81888.569000000003</v>
      </c>
      <c r="F1317">
        <v>27.945</v>
      </c>
      <c r="G1317">
        <f t="shared" si="20"/>
        <v>-81888.569000000003</v>
      </c>
    </row>
    <row r="1318" spans="1:7" x14ac:dyDescent="0.25">
      <c r="A1318">
        <v>61</v>
      </c>
      <c r="B1318">
        <v>53</v>
      </c>
      <c r="C1318">
        <v>114</v>
      </c>
      <c r="D1318" t="s">
        <v>51</v>
      </c>
      <c r="E1318" t="s">
        <v>233</v>
      </c>
      <c r="F1318" t="s">
        <v>217</v>
      </c>
      <c r="G1318" t="e">
        <f t="shared" si="20"/>
        <v>#VALUE!</v>
      </c>
    </row>
    <row r="1319" spans="1:7" x14ac:dyDescent="0.25">
      <c r="A1319">
        <v>60</v>
      </c>
      <c r="B1319">
        <v>54</v>
      </c>
      <c r="C1319">
        <v>114</v>
      </c>
      <c r="D1319" t="s">
        <v>52</v>
      </c>
      <c r="E1319">
        <v>-67085.89</v>
      </c>
      <c r="F1319">
        <v>11.178000000000001</v>
      </c>
      <c r="G1319">
        <f t="shared" si="20"/>
        <v>-67085.89</v>
      </c>
    </row>
    <row r="1320" spans="1:7" x14ac:dyDescent="0.25">
      <c r="A1320">
        <v>59</v>
      </c>
      <c r="B1320">
        <v>55</v>
      </c>
      <c r="C1320">
        <v>114</v>
      </c>
      <c r="D1320" t="s">
        <v>53</v>
      </c>
      <c r="E1320">
        <v>-54682.260999999999</v>
      </c>
      <c r="F1320">
        <v>71.102000000000004</v>
      </c>
      <c r="G1320">
        <f t="shared" si="20"/>
        <v>-54682.260999999999</v>
      </c>
    </row>
    <row r="1321" spans="1:7" x14ac:dyDescent="0.25">
      <c r="A1321">
        <v>58</v>
      </c>
      <c r="B1321">
        <v>56</v>
      </c>
      <c r="C1321">
        <v>114</v>
      </c>
      <c r="D1321" t="s">
        <v>54</v>
      </c>
      <c r="E1321">
        <v>-45905.425999999999</v>
      </c>
      <c r="F1321">
        <v>102.676</v>
      </c>
      <c r="G1321">
        <f t="shared" si="20"/>
        <v>-45905.425999999999</v>
      </c>
    </row>
    <row r="1322" spans="1:7" x14ac:dyDescent="0.25">
      <c r="A1322">
        <v>74</v>
      </c>
      <c r="B1322">
        <v>41</v>
      </c>
      <c r="C1322">
        <v>115</v>
      </c>
      <c r="D1322" t="s">
        <v>39</v>
      </c>
      <c r="E1322" t="s">
        <v>477</v>
      </c>
      <c r="F1322" t="s">
        <v>199</v>
      </c>
      <c r="G1322" t="e">
        <f t="shared" si="20"/>
        <v>#VALUE!</v>
      </c>
    </row>
    <row r="1323" spans="1:7" x14ac:dyDescent="0.25">
      <c r="A1323">
        <v>73</v>
      </c>
      <c r="B1323">
        <v>42</v>
      </c>
      <c r="C1323">
        <v>115</v>
      </c>
      <c r="D1323" t="s">
        <v>40</v>
      </c>
      <c r="E1323" t="s">
        <v>458</v>
      </c>
      <c r="F1323" t="s">
        <v>197</v>
      </c>
      <c r="G1323" t="e">
        <f t="shared" si="20"/>
        <v>#VALUE!</v>
      </c>
    </row>
    <row r="1324" spans="1:7" x14ac:dyDescent="0.25">
      <c r="A1324">
        <v>72</v>
      </c>
      <c r="B1324">
        <v>43</v>
      </c>
      <c r="C1324">
        <v>115</v>
      </c>
      <c r="D1324" t="s">
        <v>41</v>
      </c>
      <c r="E1324">
        <v>-56319.99</v>
      </c>
      <c r="F1324">
        <v>789.44100000000003</v>
      </c>
      <c r="G1324">
        <f t="shared" si="20"/>
        <v>-56319.99</v>
      </c>
    </row>
    <row r="1325" spans="1:7" x14ac:dyDescent="0.25">
      <c r="A1325">
        <v>71</v>
      </c>
      <c r="B1325">
        <v>44</v>
      </c>
      <c r="C1325">
        <v>115</v>
      </c>
      <c r="D1325" t="s">
        <v>42</v>
      </c>
      <c r="E1325">
        <v>-66189.733999999997</v>
      </c>
      <c r="F1325">
        <v>88.495999999999995</v>
      </c>
      <c r="G1325">
        <f t="shared" si="20"/>
        <v>-66189.733999999997</v>
      </c>
    </row>
    <row r="1326" spans="1:7" x14ac:dyDescent="0.25">
      <c r="A1326">
        <v>70</v>
      </c>
      <c r="B1326">
        <v>45</v>
      </c>
      <c r="C1326">
        <v>115</v>
      </c>
      <c r="D1326" t="s">
        <v>43</v>
      </c>
      <c r="E1326">
        <v>-74229.831000000006</v>
      </c>
      <c r="F1326">
        <v>7.3159999999999998</v>
      </c>
      <c r="G1326">
        <f t="shared" si="20"/>
        <v>-74229.831000000006</v>
      </c>
    </row>
    <row r="1327" spans="1:7" x14ac:dyDescent="0.25">
      <c r="A1327">
        <v>69</v>
      </c>
      <c r="B1327">
        <v>46</v>
      </c>
      <c r="C1327">
        <v>115</v>
      </c>
      <c r="D1327" t="s">
        <v>44</v>
      </c>
      <c r="E1327">
        <v>-80426.385999999999</v>
      </c>
      <c r="F1327">
        <v>13.545999999999999</v>
      </c>
      <c r="G1327">
        <f t="shared" si="20"/>
        <v>-80426.385999999999</v>
      </c>
    </row>
    <row r="1328" spans="1:7" x14ac:dyDescent="0.25">
      <c r="A1328">
        <v>68</v>
      </c>
      <c r="B1328">
        <v>47</v>
      </c>
      <c r="C1328">
        <v>115</v>
      </c>
      <c r="D1328" t="s">
        <v>45</v>
      </c>
      <c r="E1328">
        <v>-84982.653999999995</v>
      </c>
      <c r="F1328">
        <v>18.268000000000001</v>
      </c>
      <c r="G1328">
        <f t="shared" si="20"/>
        <v>-84982.653999999995</v>
      </c>
    </row>
    <row r="1329" spans="1:7" x14ac:dyDescent="0.25">
      <c r="A1329">
        <v>67</v>
      </c>
      <c r="B1329">
        <v>48</v>
      </c>
      <c r="C1329">
        <v>115</v>
      </c>
      <c r="D1329" t="s">
        <v>46</v>
      </c>
      <c r="E1329">
        <v>-88084.479000000007</v>
      </c>
      <c r="F1329">
        <v>0.65100000000000002</v>
      </c>
      <c r="G1329">
        <f t="shared" si="20"/>
        <v>-88084.479000000007</v>
      </c>
    </row>
    <row r="1330" spans="1:7" x14ac:dyDescent="0.25">
      <c r="A1330">
        <v>66</v>
      </c>
      <c r="B1330">
        <v>49</v>
      </c>
      <c r="C1330">
        <v>115</v>
      </c>
      <c r="D1330" t="s">
        <v>47</v>
      </c>
      <c r="E1330">
        <v>-89536.346000000005</v>
      </c>
      <c r="F1330">
        <v>1.2E-2</v>
      </c>
      <c r="G1330">
        <f t="shared" si="20"/>
        <v>-89536.346000000005</v>
      </c>
    </row>
    <row r="1331" spans="1:7" x14ac:dyDescent="0.25">
      <c r="A1331">
        <v>65</v>
      </c>
      <c r="B1331">
        <v>50</v>
      </c>
      <c r="C1331">
        <v>115</v>
      </c>
      <c r="D1331" t="s">
        <v>48</v>
      </c>
      <c r="E1331">
        <v>-90033.835000000006</v>
      </c>
      <c r="F1331">
        <v>1.4999999999999999E-2</v>
      </c>
      <c r="G1331">
        <f t="shared" si="20"/>
        <v>-90033.835000000006</v>
      </c>
    </row>
    <row r="1332" spans="1:7" x14ac:dyDescent="0.25">
      <c r="A1332">
        <v>64</v>
      </c>
      <c r="B1332">
        <v>51</v>
      </c>
      <c r="C1332">
        <v>115</v>
      </c>
      <c r="D1332" t="s">
        <v>49</v>
      </c>
      <c r="E1332">
        <v>-87003.403000000006</v>
      </c>
      <c r="F1332">
        <v>16.024999999999999</v>
      </c>
      <c r="G1332">
        <f t="shared" si="20"/>
        <v>-87003.403000000006</v>
      </c>
    </row>
    <row r="1333" spans="1:7" x14ac:dyDescent="0.25">
      <c r="A1333">
        <v>63</v>
      </c>
      <c r="B1333">
        <v>52</v>
      </c>
      <c r="C1333">
        <v>115</v>
      </c>
      <c r="D1333" t="s">
        <v>50</v>
      </c>
      <c r="E1333">
        <v>-82062.759000000005</v>
      </c>
      <c r="F1333">
        <v>27.945</v>
      </c>
      <c r="G1333">
        <f t="shared" si="20"/>
        <v>-82062.759000000005</v>
      </c>
    </row>
    <row r="1334" spans="1:7" x14ac:dyDescent="0.25">
      <c r="A1334">
        <v>62</v>
      </c>
      <c r="B1334">
        <v>53</v>
      </c>
      <c r="C1334">
        <v>115</v>
      </c>
      <c r="D1334" t="s">
        <v>51</v>
      </c>
      <c r="E1334">
        <v>-76337.797000000006</v>
      </c>
      <c r="F1334">
        <v>28.876000000000001</v>
      </c>
      <c r="G1334">
        <f t="shared" si="20"/>
        <v>-76337.797000000006</v>
      </c>
    </row>
    <row r="1335" spans="1:7" x14ac:dyDescent="0.25">
      <c r="A1335">
        <v>61</v>
      </c>
      <c r="B1335">
        <v>54</v>
      </c>
      <c r="C1335">
        <v>115</v>
      </c>
      <c r="D1335" t="s">
        <v>52</v>
      </c>
      <c r="E1335">
        <v>-68656.748000000007</v>
      </c>
      <c r="F1335">
        <v>12.109</v>
      </c>
      <c r="G1335">
        <f t="shared" si="20"/>
        <v>-68656.748000000007</v>
      </c>
    </row>
    <row r="1336" spans="1:7" x14ac:dyDescent="0.25">
      <c r="A1336">
        <v>60</v>
      </c>
      <c r="B1336">
        <v>55</v>
      </c>
      <c r="C1336">
        <v>115</v>
      </c>
      <c r="D1336" t="s">
        <v>53</v>
      </c>
      <c r="E1336" t="s">
        <v>226</v>
      </c>
      <c r="F1336" t="s">
        <v>211</v>
      </c>
      <c r="G1336" t="e">
        <f t="shared" si="20"/>
        <v>#VALUE!</v>
      </c>
    </row>
    <row r="1337" spans="1:7" x14ac:dyDescent="0.25">
      <c r="A1337">
        <v>59</v>
      </c>
      <c r="B1337">
        <v>56</v>
      </c>
      <c r="C1337">
        <v>115</v>
      </c>
      <c r="D1337" t="s">
        <v>54</v>
      </c>
      <c r="E1337" t="s">
        <v>846</v>
      </c>
      <c r="F1337" t="s">
        <v>202</v>
      </c>
      <c r="G1337" t="e">
        <f t="shared" si="20"/>
        <v>#VALUE!</v>
      </c>
    </row>
    <row r="1338" spans="1:7" x14ac:dyDescent="0.25">
      <c r="A1338">
        <v>74</v>
      </c>
      <c r="B1338">
        <v>42</v>
      </c>
      <c r="C1338">
        <v>116</v>
      </c>
      <c r="D1338" t="s">
        <v>40</v>
      </c>
      <c r="E1338" t="s">
        <v>847</v>
      </c>
      <c r="F1338" t="s">
        <v>582</v>
      </c>
      <c r="G1338" t="e">
        <f t="shared" si="20"/>
        <v>#VALUE!</v>
      </c>
    </row>
    <row r="1339" spans="1:7" x14ac:dyDescent="0.25">
      <c r="A1339">
        <v>73</v>
      </c>
      <c r="B1339">
        <v>43</v>
      </c>
      <c r="C1339">
        <v>116</v>
      </c>
      <c r="D1339" t="s">
        <v>41</v>
      </c>
      <c r="E1339" t="s">
        <v>848</v>
      </c>
      <c r="F1339" t="s">
        <v>200</v>
      </c>
      <c r="G1339" t="e">
        <f t="shared" si="20"/>
        <v>#VALUE!</v>
      </c>
    </row>
    <row r="1340" spans="1:7" x14ac:dyDescent="0.25">
      <c r="A1340">
        <v>72</v>
      </c>
      <c r="B1340">
        <v>44</v>
      </c>
      <c r="C1340">
        <v>116</v>
      </c>
      <c r="D1340" t="s">
        <v>42</v>
      </c>
      <c r="E1340">
        <v>-64068.909</v>
      </c>
      <c r="F1340">
        <v>3.726</v>
      </c>
      <c r="G1340">
        <f t="shared" si="20"/>
        <v>-64068.909</v>
      </c>
    </row>
    <row r="1341" spans="1:7" x14ac:dyDescent="0.25">
      <c r="A1341">
        <v>71</v>
      </c>
      <c r="B1341">
        <v>45</v>
      </c>
      <c r="C1341">
        <v>116</v>
      </c>
      <c r="D1341" t="s">
        <v>43</v>
      </c>
      <c r="E1341">
        <v>-70736.122000000003</v>
      </c>
      <c r="F1341">
        <v>73.831999999999994</v>
      </c>
      <c r="G1341">
        <f t="shared" si="20"/>
        <v>-70736.122000000003</v>
      </c>
    </row>
    <row r="1342" spans="1:7" x14ac:dyDescent="0.25">
      <c r="A1342">
        <v>70</v>
      </c>
      <c r="B1342">
        <v>46</v>
      </c>
      <c r="C1342">
        <v>116</v>
      </c>
      <c r="D1342" t="s">
        <v>44</v>
      </c>
      <c r="E1342">
        <v>-79831.634999999995</v>
      </c>
      <c r="F1342">
        <v>7.1319999999999997</v>
      </c>
      <c r="G1342">
        <f t="shared" si="20"/>
        <v>-79831.634999999995</v>
      </c>
    </row>
    <row r="1343" spans="1:7" x14ac:dyDescent="0.25">
      <c r="A1343">
        <v>69</v>
      </c>
      <c r="B1343">
        <v>47</v>
      </c>
      <c r="C1343">
        <v>116</v>
      </c>
      <c r="D1343" t="s">
        <v>45</v>
      </c>
      <c r="E1343">
        <v>-82542.653000000006</v>
      </c>
      <c r="F1343">
        <v>3.26</v>
      </c>
      <c r="G1343">
        <f t="shared" si="20"/>
        <v>-82542.653000000006</v>
      </c>
    </row>
    <row r="1344" spans="1:7" x14ac:dyDescent="0.25">
      <c r="A1344">
        <v>68</v>
      </c>
      <c r="B1344">
        <v>48</v>
      </c>
      <c r="C1344">
        <v>116</v>
      </c>
      <c r="D1344" t="s">
        <v>46</v>
      </c>
      <c r="E1344">
        <v>-88712.48</v>
      </c>
      <c r="F1344">
        <v>0.16</v>
      </c>
      <c r="G1344">
        <f t="shared" si="20"/>
        <v>-88712.48</v>
      </c>
    </row>
    <row r="1345" spans="1:7" x14ac:dyDescent="0.25">
      <c r="A1345">
        <v>67</v>
      </c>
      <c r="B1345">
        <v>49</v>
      </c>
      <c r="C1345">
        <v>116</v>
      </c>
      <c r="D1345" t="s">
        <v>47</v>
      </c>
      <c r="E1345">
        <v>-88249.748999999996</v>
      </c>
      <c r="F1345">
        <v>0.22</v>
      </c>
      <c r="G1345">
        <f t="shared" si="20"/>
        <v>-88249.748999999996</v>
      </c>
    </row>
    <row r="1346" spans="1:7" x14ac:dyDescent="0.25">
      <c r="A1346">
        <v>66</v>
      </c>
      <c r="B1346">
        <v>50</v>
      </c>
      <c r="C1346">
        <v>116</v>
      </c>
      <c r="D1346" t="s">
        <v>48</v>
      </c>
      <c r="E1346">
        <v>-91525.97</v>
      </c>
      <c r="F1346">
        <v>9.6000000000000002E-2</v>
      </c>
      <c r="G1346">
        <f t="shared" si="20"/>
        <v>-91525.97</v>
      </c>
    </row>
    <row r="1347" spans="1:7" x14ac:dyDescent="0.25">
      <c r="A1347">
        <v>65</v>
      </c>
      <c r="B1347">
        <v>51</v>
      </c>
      <c r="C1347">
        <v>116</v>
      </c>
      <c r="D1347" t="s">
        <v>49</v>
      </c>
      <c r="E1347">
        <v>-86822.15</v>
      </c>
      <c r="F1347">
        <v>5.16</v>
      </c>
      <c r="G1347">
        <f t="shared" si="20"/>
        <v>-86822.15</v>
      </c>
    </row>
    <row r="1348" spans="1:7" x14ac:dyDescent="0.25">
      <c r="A1348">
        <v>64</v>
      </c>
      <c r="B1348">
        <v>52</v>
      </c>
      <c r="C1348">
        <v>116</v>
      </c>
      <c r="D1348" t="s">
        <v>50</v>
      </c>
      <c r="E1348">
        <v>-85268.960999999996</v>
      </c>
      <c r="F1348">
        <v>27.945</v>
      </c>
      <c r="G1348">
        <f t="shared" si="20"/>
        <v>-85268.960999999996</v>
      </c>
    </row>
    <row r="1349" spans="1:7" x14ac:dyDescent="0.25">
      <c r="A1349">
        <v>63</v>
      </c>
      <c r="B1349">
        <v>53</v>
      </c>
      <c r="C1349">
        <v>116</v>
      </c>
      <c r="D1349" t="s">
        <v>51</v>
      </c>
      <c r="E1349">
        <v>-77492.236000000004</v>
      </c>
      <c r="F1349">
        <v>96.591999999999999</v>
      </c>
      <c r="G1349">
        <f t="shared" si="20"/>
        <v>-77492.236000000004</v>
      </c>
    </row>
    <row r="1350" spans="1:7" x14ac:dyDescent="0.25">
      <c r="A1350">
        <v>62</v>
      </c>
      <c r="B1350">
        <v>54</v>
      </c>
      <c r="C1350">
        <v>116</v>
      </c>
      <c r="D1350" t="s">
        <v>52</v>
      </c>
      <c r="E1350">
        <v>-73046.724000000002</v>
      </c>
      <c r="F1350">
        <v>13.041</v>
      </c>
      <c r="G1350">
        <f t="shared" si="20"/>
        <v>-73046.724000000002</v>
      </c>
    </row>
    <row r="1351" spans="1:7" x14ac:dyDescent="0.25">
      <c r="A1351">
        <v>61</v>
      </c>
      <c r="B1351">
        <v>55</v>
      </c>
      <c r="C1351">
        <v>116</v>
      </c>
      <c r="D1351" t="s">
        <v>53</v>
      </c>
      <c r="E1351" t="s">
        <v>849</v>
      </c>
      <c r="F1351" t="s">
        <v>454</v>
      </c>
      <c r="G1351" t="e">
        <f t="shared" si="20"/>
        <v>#VALUE!</v>
      </c>
    </row>
    <row r="1352" spans="1:7" x14ac:dyDescent="0.25">
      <c r="A1352">
        <v>60</v>
      </c>
      <c r="B1352">
        <v>56</v>
      </c>
      <c r="C1352">
        <v>116</v>
      </c>
      <c r="D1352" t="s">
        <v>54</v>
      </c>
      <c r="E1352" t="s">
        <v>797</v>
      </c>
      <c r="F1352" t="s">
        <v>202</v>
      </c>
      <c r="G1352" t="e">
        <f t="shared" si="20"/>
        <v>#VALUE!</v>
      </c>
    </row>
    <row r="1353" spans="1:7" x14ac:dyDescent="0.25">
      <c r="A1353">
        <v>59</v>
      </c>
      <c r="B1353">
        <v>57</v>
      </c>
      <c r="C1353">
        <v>116</v>
      </c>
      <c r="D1353" t="s">
        <v>55</v>
      </c>
      <c r="E1353" t="s">
        <v>850</v>
      </c>
      <c r="F1353" t="s">
        <v>851</v>
      </c>
      <c r="G1353" t="e">
        <f t="shared" ref="G1353:G1416" si="21">IF(ISNUMBER(E1353),E1353,VALUE(SUBSTITUTE(E1353,"#",".01")))</f>
        <v>#VALUE!</v>
      </c>
    </row>
    <row r="1354" spans="1:7" x14ac:dyDescent="0.25">
      <c r="A1354">
        <v>75</v>
      </c>
      <c r="B1354">
        <v>42</v>
      </c>
      <c r="C1354">
        <v>117</v>
      </c>
      <c r="D1354" t="s">
        <v>40</v>
      </c>
      <c r="E1354" t="s">
        <v>852</v>
      </c>
      <c r="F1354" t="s">
        <v>582</v>
      </c>
      <c r="G1354" t="e">
        <f t="shared" si="21"/>
        <v>#VALUE!</v>
      </c>
    </row>
    <row r="1355" spans="1:7" x14ac:dyDescent="0.25">
      <c r="A1355">
        <v>74</v>
      </c>
      <c r="B1355">
        <v>43</v>
      </c>
      <c r="C1355">
        <v>117</v>
      </c>
      <c r="D1355" t="s">
        <v>41</v>
      </c>
      <c r="E1355" t="s">
        <v>853</v>
      </c>
      <c r="F1355" t="s">
        <v>197</v>
      </c>
      <c r="G1355" t="e">
        <f t="shared" si="21"/>
        <v>#VALUE!</v>
      </c>
    </row>
    <row r="1356" spans="1:7" x14ac:dyDescent="0.25">
      <c r="A1356">
        <v>73</v>
      </c>
      <c r="B1356">
        <v>44</v>
      </c>
      <c r="C1356">
        <v>117</v>
      </c>
      <c r="D1356" t="s">
        <v>42</v>
      </c>
      <c r="E1356">
        <v>-59489.864999999998</v>
      </c>
      <c r="F1356">
        <v>433.14499999999998</v>
      </c>
      <c r="G1356">
        <f t="shared" si="21"/>
        <v>-59489.864999999998</v>
      </c>
    </row>
    <row r="1357" spans="1:7" x14ac:dyDescent="0.25">
      <c r="A1357">
        <v>72</v>
      </c>
      <c r="B1357">
        <v>45</v>
      </c>
      <c r="C1357">
        <v>117</v>
      </c>
      <c r="D1357" t="s">
        <v>43</v>
      </c>
      <c r="E1357">
        <v>-68897.373000000007</v>
      </c>
      <c r="F1357">
        <v>8.8919999999999995</v>
      </c>
      <c r="G1357">
        <f t="shared" si="21"/>
        <v>-68897.373000000007</v>
      </c>
    </row>
    <row r="1358" spans="1:7" x14ac:dyDescent="0.25">
      <c r="A1358">
        <v>71</v>
      </c>
      <c r="B1358">
        <v>46</v>
      </c>
      <c r="C1358">
        <v>117</v>
      </c>
      <c r="D1358" t="s">
        <v>44</v>
      </c>
      <c r="E1358">
        <v>-76424.476999999999</v>
      </c>
      <c r="F1358">
        <v>7.2519999999999998</v>
      </c>
      <c r="G1358">
        <f t="shared" si="21"/>
        <v>-76424.476999999999</v>
      </c>
    </row>
    <row r="1359" spans="1:7" x14ac:dyDescent="0.25">
      <c r="A1359">
        <v>70</v>
      </c>
      <c r="B1359">
        <v>47</v>
      </c>
      <c r="C1359">
        <v>117</v>
      </c>
      <c r="D1359" t="s">
        <v>45</v>
      </c>
      <c r="E1359">
        <v>-82182.013999999996</v>
      </c>
      <c r="F1359">
        <v>13.571999999999999</v>
      </c>
      <c r="G1359">
        <f t="shared" si="21"/>
        <v>-82182.013999999996</v>
      </c>
    </row>
    <row r="1360" spans="1:7" x14ac:dyDescent="0.25">
      <c r="A1360">
        <v>69</v>
      </c>
      <c r="B1360">
        <v>48</v>
      </c>
      <c r="C1360">
        <v>117</v>
      </c>
      <c r="D1360" t="s">
        <v>46</v>
      </c>
      <c r="E1360">
        <v>-86418.388999999996</v>
      </c>
      <c r="F1360">
        <v>1.0129999999999999</v>
      </c>
      <c r="G1360">
        <f t="shared" si="21"/>
        <v>-86418.388999999996</v>
      </c>
    </row>
    <row r="1361" spans="1:7" x14ac:dyDescent="0.25">
      <c r="A1361">
        <v>68</v>
      </c>
      <c r="B1361">
        <v>49</v>
      </c>
      <c r="C1361">
        <v>117</v>
      </c>
      <c r="D1361" t="s">
        <v>47</v>
      </c>
      <c r="E1361">
        <v>-88943.042000000001</v>
      </c>
      <c r="F1361">
        <v>4.8810000000000002</v>
      </c>
      <c r="G1361">
        <f t="shared" si="21"/>
        <v>-88943.042000000001</v>
      </c>
    </row>
    <row r="1362" spans="1:7" x14ac:dyDescent="0.25">
      <c r="A1362">
        <v>67</v>
      </c>
      <c r="B1362">
        <v>50</v>
      </c>
      <c r="C1362">
        <v>117</v>
      </c>
      <c r="D1362" t="s">
        <v>48</v>
      </c>
      <c r="E1362">
        <v>-90397.751000000004</v>
      </c>
      <c r="F1362">
        <v>0.48299999999999998</v>
      </c>
      <c r="G1362">
        <f t="shared" si="21"/>
        <v>-90397.751000000004</v>
      </c>
    </row>
    <row r="1363" spans="1:7" x14ac:dyDescent="0.25">
      <c r="A1363">
        <v>66</v>
      </c>
      <c r="B1363">
        <v>51</v>
      </c>
      <c r="C1363">
        <v>117</v>
      </c>
      <c r="D1363" t="s">
        <v>49</v>
      </c>
      <c r="E1363">
        <v>-88639.539000000004</v>
      </c>
      <c r="F1363">
        <v>8.4369999999999994</v>
      </c>
      <c r="G1363">
        <f t="shared" si="21"/>
        <v>-88639.539000000004</v>
      </c>
    </row>
    <row r="1364" spans="1:7" x14ac:dyDescent="0.25">
      <c r="A1364">
        <v>65</v>
      </c>
      <c r="B1364">
        <v>52</v>
      </c>
      <c r="C1364">
        <v>117</v>
      </c>
      <c r="D1364" t="s">
        <v>50</v>
      </c>
      <c r="E1364">
        <v>-85095.410999999993</v>
      </c>
      <c r="F1364">
        <v>13.456</v>
      </c>
      <c r="G1364">
        <f t="shared" si="21"/>
        <v>-85095.410999999993</v>
      </c>
    </row>
    <row r="1365" spans="1:7" x14ac:dyDescent="0.25">
      <c r="A1365">
        <v>64</v>
      </c>
      <c r="B1365">
        <v>53</v>
      </c>
      <c r="C1365">
        <v>117</v>
      </c>
      <c r="D1365" t="s">
        <v>51</v>
      </c>
      <c r="E1365">
        <v>-80436.077000000005</v>
      </c>
      <c r="F1365">
        <v>26.196000000000002</v>
      </c>
      <c r="G1365">
        <f t="shared" si="21"/>
        <v>-80436.077000000005</v>
      </c>
    </row>
    <row r="1366" spans="1:7" x14ac:dyDescent="0.25">
      <c r="A1366">
        <v>63</v>
      </c>
      <c r="B1366">
        <v>54</v>
      </c>
      <c r="C1366">
        <v>117</v>
      </c>
      <c r="D1366" t="s">
        <v>52</v>
      </c>
      <c r="E1366">
        <v>-74185.337</v>
      </c>
      <c r="F1366">
        <v>10.378</v>
      </c>
      <c r="G1366">
        <f t="shared" si="21"/>
        <v>-74185.337</v>
      </c>
    </row>
    <row r="1367" spans="1:7" x14ac:dyDescent="0.25">
      <c r="A1367">
        <v>62</v>
      </c>
      <c r="B1367">
        <v>55</v>
      </c>
      <c r="C1367">
        <v>117</v>
      </c>
      <c r="D1367" t="s">
        <v>53</v>
      </c>
      <c r="E1367">
        <v>-66493.092000000004</v>
      </c>
      <c r="F1367">
        <v>62.41</v>
      </c>
      <c r="G1367">
        <f t="shared" si="21"/>
        <v>-66493.092000000004</v>
      </c>
    </row>
    <row r="1368" spans="1:7" x14ac:dyDescent="0.25">
      <c r="A1368">
        <v>61</v>
      </c>
      <c r="B1368">
        <v>56</v>
      </c>
      <c r="C1368">
        <v>117</v>
      </c>
      <c r="D1368" t="s">
        <v>54</v>
      </c>
      <c r="E1368">
        <v>-57457.752999999997</v>
      </c>
      <c r="F1368">
        <v>250.34</v>
      </c>
      <c r="G1368">
        <f t="shared" si="21"/>
        <v>-57457.752999999997</v>
      </c>
    </row>
    <row r="1369" spans="1:7" x14ac:dyDescent="0.25">
      <c r="A1369">
        <v>60</v>
      </c>
      <c r="B1369">
        <v>57</v>
      </c>
      <c r="C1369">
        <v>117</v>
      </c>
      <c r="D1369" t="s">
        <v>55</v>
      </c>
      <c r="E1369" t="s">
        <v>854</v>
      </c>
      <c r="F1369" t="s">
        <v>202</v>
      </c>
      <c r="G1369" t="e">
        <f t="shared" si="21"/>
        <v>#VALUE!</v>
      </c>
    </row>
    <row r="1370" spans="1:7" x14ac:dyDescent="0.25">
      <c r="A1370">
        <v>76</v>
      </c>
      <c r="B1370">
        <v>42</v>
      </c>
      <c r="C1370">
        <v>118</v>
      </c>
      <c r="D1370" t="s">
        <v>40</v>
      </c>
      <c r="E1370" t="s">
        <v>855</v>
      </c>
      <c r="F1370" t="s">
        <v>582</v>
      </c>
      <c r="G1370" t="e">
        <f t="shared" si="21"/>
        <v>#VALUE!</v>
      </c>
    </row>
    <row r="1371" spans="1:7" x14ac:dyDescent="0.25">
      <c r="A1371">
        <v>75</v>
      </c>
      <c r="B1371">
        <v>43</v>
      </c>
      <c r="C1371">
        <v>118</v>
      </c>
      <c r="D1371" t="s">
        <v>41</v>
      </c>
      <c r="E1371" t="s">
        <v>856</v>
      </c>
      <c r="F1371" t="s">
        <v>197</v>
      </c>
      <c r="G1371" t="e">
        <f t="shared" si="21"/>
        <v>#VALUE!</v>
      </c>
    </row>
    <row r="1372" spans="1:7" x14ac:dyDescent="0.25">
      <c r="A1372">
        <v>74</v>
      </c>
      <c r="B1372">
        <v>44</v>
      </c>
      <c r="C1372">
        <v>118</v>
      </c>
      <c r="D1372" t="s">
        <v>42</v>
      </c>
      <c r="E1372" t="s">
        <v>857</v>
      </c>
      <c r="F1372" t="s">
        <v>202</v>
      </c>
      <c r="G1372" t="e">
        <f t="shared" si="21"/>
        <v>#VALUE!</v>
      </c>
    </row>
    <row r="1373" spans="1:7" x14ac:dyDescent="0.25">
      <c r="A1373">
        <v>73</v>
      </c>
      <c r="B1373">
        <v>45</v>
      </c>
      <c r="C1373">
        <v>118</v>
      </c>
      <c r="D1373" t="s">
        <v>43</v>
      </c>
      <c r="E1373">
        <v>-64887.46</v>
      </c>
      <c r="F1373">
        <v>24.234999999999999</v>
      </c>
      <c r="G1373">
        <f t="shared" si="21"/>
        <v>-64887.46</v>
      </c>
    </row>
    <row r="1374" spans="1:7" x14ac:dyDescent="0.25">
      <c r="A1374">
        <v>72</v>
      </c>
      <c r="B1374">
        <v>46</v>
      </c>
      <c r="C1374">
        <v>118</v>
      </c>
      <c r="D1374" t="s">
        <v>44</v>
      </c>
      <c r="E1374">
        <v>-75388.745999999999</v>
      </c>
      <c r="F1374">
        <v>2.4910000000000001</v>
      </c>
      <c r="G1374">
        <f t="shared" si="21"/>
        <v>-75388.745999999999</v>
      </c>
    </row>
    <row r="1375" spans="1:7" x14ac:dyDescent="0.25">
      <c r="A1375">
        <v>71</v>
      </c>
      <c r="B1375">
        <v>47</v>
      </c>
      <c r="C1375">
        <v>118</v>
      </c>
      <c r="D1375" t="s">
        <v>45</v>
      </c>
      <c r="E1375">
        <v>-79553.792000000001</v>
      </c>
      <c r="F1375">
        <v>2.5150000000000001</v>
      </c>
      <c r="G1375">
        <f t="shared" si="21"/>
        <v>-79553.792000000001</v>
      </c>
    </row>
    <row r="1376" spans="1:7" x14ac:dyDescent="0.25">
      <c r="A1376">
        <v>70</v>
      </c>
      <c r="B1376">
        <v>48</v>
      </c>
      <c r="C1376">
        <v>118</v>
      </c>
      <c r="D1376" t="s">
        <v>46</v>
      </c>
      <c r="E1376">
        <v>-86701.641000000003</v>
      </c>
      <c r="F1376">
        <v>20.001000000000001</v>
      </c>
      <c r="G1376">
        <f t="shared" si="21"/>
        <v>-86701.641000000003</v>
      </c>
    </row>
    <row r="1377" spans="1:7" x14ac:dyDescent="0.25">
      <c r="A1377">
        <v>69</v>
      </c>
      <c r="B1377">
        <v>49</v>
      </c>
      <c r="C1377">
        <v>118</v>
      </c>
      <c r="D1377" t="s">
        <v>47</v>
      </c>
      <c r="E1377">
        <v>-87228.210999999996</v>
      </c>
      <c r="F1377">
        <v>7.7519999999999998</v>
      </c>
      <c r="G1377">
        <f t="shared" si="21"/>
        <v>-87228.210999999996</v>
      </c>
    </row>
    <row r="1378" spans="1:7" x14ac:dyDescent="0.25">
      <c r="A1378">
        <v>68</v>
      </c>
      <c r="B1378">
        <v>50</v>
      </c>
      <c r="C1378">
        <v>118</v>
      </c>
      <c r="D1378" t="s">
        <v>48</v>
      </c>
      <c r="E1378">
        <v>-91652.853000000003</v>
      </c>
      <c r="F1378">
        <v>0.499</v>
      </c>
      <c r="G1378">
        <f t="shared" si="21"/>
        <v>-91652.853000000003</v>
      </c>
    </row>
    <row r="1379" spans="1:7" x14ac:dyDescent="0.25">
      <c r="A1379">
        <v>67</v>
      </c>
      <c r="B1379">
        <v>51</v>
      </c>
      <c r="C1379">
        <v>118</v>
      </c>
      <c r="D1379" t="s">
        <v>49</v>
      </c>
      <c r="E1379">
        <v>-87996.213000000003</v>
      </c>
      <c r="F1379">
        <v>3.016</v>
      </c>
      <c r="G1379">
        <f t="shared" si="21"/>
        <v>-87996.213000000003</v>
      </c>
    </row>
    <row r="1380" spans="1:7" x14ac:dyDescent="0.25">
      <c r="A1380">
        <v>66</v>
      </c>
      <c r="B1380">
        <v>52</v>
      </c>
      <c r="C1380">
        <v>118</v>
      </c>
      <c r="D1380" t="s">
        <v>50</v>
      </c>
      <c r="E1380">
        <v>-87696.584000000003</v>
      </c>
      <c r="F1380">
        <v>18.481000000000002</v>
      </c>
      <c r="G1380">
        <f t="shared" si="21"/>
        <v>-87696.584000000003</v>
      </c>
    </row>
    <row r="1381" spans="1:7" x14ac:dyDescent="0.25">
      <c r="A1381">
        <v>65</v>
      </c>
      <c r="B1381">
        <v>53</v>
      </c>
      <c r="C1381">
        <v>118</v>
      </c>
      <c r="D1381" t="s">
        <v>51</v>
      </c>
      <c r="E1381">
        <v>-80971.047999999995</v>
      </c>
      <c r="F1381">
        <v>19.760000000000002</v>
      </c>
      <c r="G1381">
        <f t="shared" si="21"/>
        <v>-80971.047999999995</v>
      </c>
    </row>
    <row r="1382" spans="1:7" x14ac:dyDescent="0.25">
      <c r="A1382">
        <v>64</v>
      </c>
      <c r="B1382">
        <v>54</v>
      </c>
      <c r="C1382">
        <v>118</v>
      </c>
      <c r="D1382" t="s">
        <v>52</v>
      </c>
      <c r="E1382">
        <v>-78079.057000000001</v>
      </c>
      <c r="F1382">
        <v>10.378</v>
      </c>
      <c r="G1382">
        <f t="shared" si="21"/>
        <v>-78079.057000000001</v>
      </c>
    </row>
    <row r="1383" spans="1:7" x14ac:dyDescent="0.25">
      <c r="A1383">
        <v>63</v>
      </c>
      <c r="B1383">
        <v>55</v>
      </c>
      <c r="C1383">
        <v>118</v>
      </c>
      <c r="D1383" t="s">
        <v>53</v>
      </c>
      <c r="E1383">
        <v>-68409.366999999998</v>
      </c>
      <c r="F1383">
        <v>12.753</v>
      </c>
      <c r="G1383">
        <f t="shared" si="21"/>
        <v>-68409.366999999998</v>
      </c>
    </row>
    <row r="1384" spans="1:7" x14ac:dyDescent="0.25">
      <c r="A1384">
        <v>62</v>
      </c>
      <c r="B1384">
        <v>56</v>
      </c>
      <c r="C1384">
        <v>118</v>
      </c>
      <c r="D1384" t="s">
        <v>54</v>
      </c>
      <c r="E1384" t="s">
        <v>858</v>
      </c>
      <c r="F1384" t="s">
        <v>203</v>
      </c>
      <c r="G1384" t="e">
        <f t="shared" si="21"/>
        <v>#VALUE!</v>
      </c>
    </row>
    <row r="1385" spans="1:7" x14ac:dyDescent="0.25">
      <c r="A1385">
        <v>61</v>
      </c>
      <c r="B1385">
        <v>57</v>
      </c>
      <c r="C1385">
        <v>118</v>
      </c>
      <c r="D1385" t="s">
        <v>55</v>
      </c>
      <c r="E1385" t="s">
        <v>859</v>
      </c>
      <c r="F1385" t="s">
        <v>225</v>
      </c>
      <c r="G1385" t="e">
        <f t="shared" si="21"/>
        <v>#VALUE!</v>
      </c>
    </row>
    <row r="1386" spans="1:7" x14ac:dyDescent="0.25">
      <c r="A1386">
        <v>76</v>
      </c>
      <c r="B1386">
        <v>43</v>
      </c>
      <c r="C1386">
        <v>119</v>
      </c>
      <c r="D1386" t="s">
        <v>41</v>
      </c>
      <c r="E1386" t="s">
        <v>860</v>
      </c>
      <c r="F1386" t="s">
        <v>199</v>
      </c>
      <c r="G1386" t="e">
        <f t="shared" si="21"/>
        <v>#VALUE!</v>
      </c>
    </row>
    <row r="1387" spans="1:7" x14ac:dyDescent="0.25">
      <c r="A1387">
        <v>75</v>
      </c>
      <c r="B1387">
        <v>44</v>
      </c>
      <c r="C1387">
        <v>119</v>
      </c>
      <c r="D1387" t="s">
        <v>42</v>
      </c>
      <c r="E1387" t="s">
        <v>861</v>
      </c>
      <c r="F1387" t="s">
        <v>200</v>
      </c>
      <c r="G1387" t="e">
        <f t="shared" si="21"/>
        <v>#VALUE!</v>
      </c>
    </row>
    <row r="1388" spans="1:7" x14ac:dyDescent="0.25">
      <c r="A1388">
        <v>74</v>
      </c>
      <c r="B1388">
        <v>45</v>
      </c>
      <c r="C1388">
        <v>119</v>
      </c>
      <c r="D1388" t="s">
        <v>43</v>
      </c>
      <c r="E1388">
        <v>-62822.794000000002</v>
      </c>
      <c r="F1388">
        <v>9.3149999999999995</v>
      </c>
      <c r="G1388">
        <f t="shared" si="21"/>
        <v>-62822.794000000002</v>
      </c>
    </row>
    <row r="1389" spans="1:7" x14ac:dyDescent="0.25">
      <c r="A1389">
        <v>73</v>
      </c>
      <c r="B1389">
        <v>46</v>
      </c>
      <c r="C1389">
        <v>119</v>
      </c>
      <c r="D1389" t="s">
        <v>44</v>
      </c>
      <c r="E1389">
        <v>-71407.902000000002</v>
      </c>
      <c r="F1389">
        <v>8.2449999999999992</v>
      </c>
      <c r="G1389">
        <f t="shared" si="21"/>
        <v>-71407.902000000002</v>
      </c>
    </row>
    <row r="1390" spans="1:7" x14ac:dyDescent="0.25">
      <c r="A1390">
        <v>72</v>
      </c>
      <c r="B1390">
        <v>47</v>
      </c>
      <c r="C1390">
        <v>119</v>
      </c>
      <c r="D1390" t="s">
        <v>45</v>
      </c>
      <c r="E1390">
        <v>-78645.764999999999</v>
      </c>
      <c r="F1390">
        <v>14.702999999999999</v>
      </c>
      <c r="G1390">
        <f t="shared" si="21"/>
        <v>-78645.764999999999</v>
      </c>
    </row>
    <row r="1391" spans="1:7" x14ac:dyDescent="0.25">
      <c r="A1391">
        <v>71</v>
      </c>
      <c r="B1391">
        <v>48</v>
      </c>
      <c r="C1391">
        <v>119</v>
      </c>
      <c r="D1391" t="s">
        <v>46</v>
      </c>
      <c r="E1391">
        <v>-83977.067999999999</v>
      </c>
      <c r="F1391">
        <v>37.695</v>
      </c>
      <c r="G1391">
        <f t="shared" si="21"/>
        <v>-83977.067999999999</v>
      </c>
    </row>
    <row r="1392" spans="1:7" x14ac:dyDescent="0.25">
      <c r="A1392">
        <v>70</v>
      </c>
      <c r="B1392">
        <v>49</v>
      </c>
      <c r="C1392">
        <v>119</v>
      </c>
      <c r="D1392" t="s">
        <v>47</v>
      </c>
      <c r="E1392">
        <v>-87699.281000000003</v>
      </c>
      <c r="F1392">
        <v>7.3070000000000004</v>
      </c>
      <c r="G1392">
        <f t="shared" si="21"/>
        <v>-87699.281000000003</v>
      </c>
    </row>
    <row r="1393" spans="1:7" x14ac:dyDescent="0.25">
      <c r="A1393">
        <v>69</v>
      </c>
      <c r="B1393">
        <v>50</v>
      </c>
      <c r="C1393">
        <v>119</v>
      </c>
      <c r="D1393" t="s">
        <v>48</v>
      </c>
      <c r="E1393">
        <v>-90065.021999999997</v>
      </c>
      <c r="F1393">
        <v>0.72499999999999998</v>
      </c>
      <c r="G1393">
        <f t="shared" si="21"/>
        <v>-90065.021999999997</v>
      </c>
    </row>
    <row r="1394" spans="1:7" x14ac:dyDescent="0.25">
      <c r="A1394">
        <v>68</v>
      </c>
      <c r="B1394">
        <v>51</v>
      </c>
      <c r="C1394">
        <v>119</v>
      </c>
      <c r="D1394" t="s">
        <v>49</v>
      </c>
      <c r="E1394">
        <v>-89474.18</v>
      </c>
      <c r="F1394">
        <v>7.7009999999999996</v>
      </c>
      <c r="G1394">
        <f t="shared" si="21"/>
        <v>-89474.18</v>
      </c>
    </row>
    <row r="1395" spans="1:7" x14ac:dyDescent="0.25">
      <c r="A1395">
        <v>67</v>
      </c>
      <c r="B1395">
        <v>52</v>
      </c>
      <c r="C1395">
        <v>119</v>
      </c>
      <c r="D1395" t="s">
        <v>50</v>
      </c>
      <c r="E1395">
        <v>-87181.18</v>
      </c>
      <c r="F1395">
        <v>7.9569999999999999</v>
      </c>
      <c r="G1395">
        <f t="shared" si="21"/>
        <v>-87181.18</v>
      </c>
    </row>
    <row r="1396" spans="1:7" x14ac:dyDescent="0.25">
      <c r="A1396">
        <v>66</v>
      </c>
      <c r="B1396">
        <v>53</v>
      </c>
      <c r="C1396">
        <v>119</v>
      </c>
      <c r="D1396" t="s">
        <v>51</v>
      </c>
      <c r="E1396">
        <v>-83765.53</v>
      </c>
      <c r="F1396">
        <v>27.945</v>
      </c>
      <c r="G1396">
        <f t="shared" si="21"/>
        <v>-83765.53</v>
      </c>
    </row>
    <row r="1397" spans="1:7" x14ac:dyDescent="0.25">
      <c r="A1397">
        <v>65</v>
      </c>
      <c r="B1397">
        <v>54</v>
      </c>
      <c r="C1397">
        <v>119</v>
      </c>
      <c r="D1397" t="s">
        <v>52</v>
      </c>
      <c r="E1397">
        <v>-78794.413</v>
      </c>
      <c r="F1397">
        <v>10.378</v>
      </c>
      <c r="G1397">
        <f t="shared" si="21"/>
        <v>-78794.413</v>
      </c>
    </row>
    <row r="1398" spans="1:7" x14ac:dyDescent="0.25">
      <c r="A1398">
        <v>64</v>
      </c>
      <c r="B1398">
        <v>55</v>
      </c>
      <c r="C1398">
        <v>119</v>
      </c>
      <c r="D1398" t="s">
        <v>53</v>
      </c>
      <c r="E1398">
        <v>-72305.051000000007</v>
      </c>
      <c r="F1398">
        <v>13.94</v>
      </c>
      <c r="G1398">
        <f t="shared" si="21"/>
        <v>-72305.051000000007</v>
      </c>
    </row>
    <row r="1399" spans="1:7" x14ac:dyDescent="0.25">
      <c r="A1399">
        <v>63</v>
      </c>
      <c r="B1399">
        <v>56</v>
      </c>
      <c r="C1399">
        <v>119</v>
      </c>
      <c r="D1399" t="s">
        <v>54</v>
      </c>
      <c r="E1399">
        <v>-64590.086000000003</v>
      </c>
      <c r="F1399">
        <v>200.26900000000001</v>
      </c>
      <c r="G1399">
        <f t="shared" si="21"/>
        <v>-64590.086000000003</v>
      </c>
    </row>
    <row r="1400" spans="1:7" x14ac:dyDescent="0.25">
      <c r="A1400">
        <v>62</v>
      </c>
      <c r="B1400">
        <v>57</v>
      </c>
      <c r="C1400">
        <v>119</v>
      </c>
      <c r="D1400" t="s">
        <v>55</v>
      </c>
      <c r="E1400" t="s">
        <v>862</v>
      </c>
      <c r="F1400" t="s">
        <v>225</v>
      </c>
      <c r="G1400" t="e">
        <f t="shared" si="21"/>
        <v>#VALUE!</v>
      </c>
    </row>
    <row r="1401" spans="1:7" x14ac:dyDescent="0.25">
      <c r="A1401">
        <v>61</v>
      </c>
      <c r="B1401">
        <v>58</v>
      </c>
      <c r="C1401">
        <v>119</v>
      </c>
      <c r="D1401" t="s">
        <v>56</v>
      </c>
      <c r="E1401" t="s">
        <v>863</v>
      </c>
      <c r="F1401" t="s">
        <v>582</v>
      </c>
      <c r="G1401" t="e">
        <f t="shared" si="21"/>
        <v>#VALUE!</v>
      </c>
    </row>
    <row r="1402" spans="1:7" x14ac:dyDescent="0.25">
      <c r="A1402">
        <v>77</v>
      </c>
      <c r="B1402">
        <v>43</v>
      </c>
      <c r="C1402">
        <v>120</v>
      </c>
      <c r="D1402" t="s">
        <v>41</v>
      </c>
      <c r="E1402" t="s">
        <v>864</v>
      </c>
      <c r="F1402" t="s">
        <v>199</v>
      </c>
      <c r="G1402" t="e">
        <f t="shared" si="21"/>
        <v>#VALUE!</v>
      </c>
    </row>
    <row r="1403" spans="1:7" x14ac:dyDescent="0.25">
      <c r="A1403">
        <v>76</v>
      </c>
      <c r="B1403">
        <v>44</v>
      </c>
      <c r="C1403">
        <v>120</v>
      </c>
      <c r="D1403" t="s">
        <v>42</v>
      </c>
      <c r="E1403" t="s">
        <v>865</v>
      </c>
      <c r="F1403" t="s">
        <v>197</v>
      </c>
      <c r="G1403" t="e">
        <f t="shared" si="21"/>
        <v>#VALUE!</v>
      </c>
    </row>
    <row r="1404" spans="1:7" x14ac:dyDescent="0.25">
      <c r="A1404">
        <v>75</v>
      </c>
      <c r="B1404">
        <v>45</v>
      </c>
      <c r="C1404">
        <v>120</v>
      </c>
      <c r="D1404" t="s">
        <v>43</v>
      </c>
      <c r="E1404" t="s">
        <v>866</v>
      </c>
      <c r="F1404" t="s">
        <v>203</v>
      </c>
      <c r="G1404" t="e">
        <f t="shared" si="21"/>
        <v>#VALUE!</v>
      </c>
    </row>
    <row r="1405" spans="1:7" x14ac:dyDescent="0.25">
      <c r="A1405">
        <v>74</v>
      </c>
      <c r="B1405">
        <v>46</v>
      </c>
      <c r="C1405">
        <v>120</v>
      </c>
      <c r="D1405" t="s">
        <v>44</v>
      </c>
      <c r="E1405">
        <v>-70280.05</v>
      </c>
      <c r="F1405">
        <v>2.2909999999999999</v>
      </c>
      <c r="G1405">
        <f t="shared" si="21"/>
        <v>-70280.05</v>
      </c>
    </row>
    <row r="1406" spans="1:7" x14ac:dyDescent="0.25">
      <c r="A1406">
        <v>73</v>
      </c>
      <c r="B1406">
        <v>47</v>
      </c>
      <c r="C1406">
        <v>120</v>
      </c>
      <c r="D1406" t="s">
        <v>45</v>
      </c>
      <c r="E1406">
        <v>-75651.501999999993</v>
      </c>
      <c r="F1406">
        <v>4.4710000000000001</v>
      </c>
      <c r="G1406">
        <f t="shared" si="21"/>
        <v>-75651.501999999993</v>
      </c>
    </row>
    <row r="1407" spans="1:7" x14ac:dyDescent="0.25">
      <c r="A1407">
        <v>72</v>
      </c>
      <c r="B1407">
        <v>48</v>
      </c>
      <c r="C1407">
        <v>120</v>
      </c>
      <c r="D1407" t="s">
        <v>46</v>
      </c>
      <c r="E1407">
        <v>-83957.354000000007</v>
      </c>
      <c r="F1407">
        <v>3.726</v>
      </c>
      <c r="G1407">
        <f t="shared" si="21"/>
        <v>-83957.354000000007</v>
      </c>
    </row>
    <row r="1408" spans="1:7" x14ac:dyDescent="0.25">
      <c r="A1408">
        <v>71</v>
      </c>
      <c r="B1408">
        <v>49</v>
      </c>
      <c r="C1408">
        <v>120</v>
      </c>
      <c r="D1408" t="s">
        <v>47</v>
      </c>
      <c r="E1408">
        <v>-85728.369000000006</v>
      </c>
      <c r="F1408">
        <v>40.01</v>
      </c>
      <c r="G1408">
        <f t="shared" si="21"/>
        <v>-85728.369000000006</v>
      </c>
    </row>
    <row r="1409" spans="1:7" x14ac:dyDescent="0.25">
      <c r="A1409">
        <v>70</v>
      </c>
      <c r="B1409">
        <v>50</v>
      </c>
      <c r="C1409">
        <v>120</v>
      </c>
      <c r="D1409" t="s">
        <v>48</v>
      </c>
      <c r="E1409">
        <v>-91098.369000000006</v>
      </c>
      <c r="F1409">
        <v>0.89600000000000002</v>
      </c>
      <c r="G1409">
        <f t="shared" si="21"/>
        <v>-91098.369000000006</v>
      </c>
    </row>
    <row r="1410" spans="1:7" x14ac:dyDescent="0.25">
      <c r="A1410">
        <v>69</v>
      </c>
      <c r="B1410">
        <v>51</v>
      </c>
      <c r="C1410">
        <v>120</v>
      </c>
      <c r="D1410" t="s">
        <v>49</v>
      </c>
      <c r="E1410">
        <v>-88417.760999999999</v>
      </c>
      <c r="F1410">
        <v>7.1959999999999997</v>
      </c>
      <c r="G1410">
        <f t="shared" si="21"/>
        <v>-88417.760999999999</v>
      </c>
    </row>
    <row r="1411" spans="1:7" x14ac:dyDescent="0.25">
      <c r="A1411">
        <v>68</v>
      </c>
      <c r="B1411">
        <v>52</v>
      </c>
      <c r="C1411">
        <v>120</v>
      </c>
      <c r="D1411" t="s">
        <v>50</v>
      </c>
      <c r="E1411">
        <v>-89367.986999999994</v>
      </c>
      <c r="F1411">
        <v>3.085</v>
      </c>
      <c r="G1411">
        <f t="shared" si="21"/>
        <v>-89367.986999999994</v>
      </c>
    </row>
    <row r="1412" spans="1:7" x14ac:dyDescent="0.25">
      <c r="A1412">
        <v>67</v>
      </c>
      <c r="B1412">
        <v>53</v>
      </c>
      <c r="C1412">
        <v>120</v>
      </c>
      <c r="D1412" t="s">
        <v>51</v>
      </c>
      <c r="E1412">
        <v>-83752.986999999994</v>
      </c>
      <c r="F1412">
        <v>15.314</v>
      </c>
      <c r="G1412">
        <f t="shared" si="21"/>
        <v>-83752.986999999994</v>
      </c>
    </row>
    <row r="1413" spans="1:7" x14ac:dyDescent="0.25">
      <c r="A1413">
        <v>66</v>
      </c>
      <c r="B1413">
        <v>54</v>
      </c>
      <c r="C1413">
        <v>120</v>
      </c>
      <c r="D1413" t="s">
        <v>52</v>
      </c>
      <c r="E1413">
        <v>-82172.422999999995</v>
      </c>
      <c r="F1413">
        <v>11.817</v>
      </c>
      <c r="G1413">
        <f t="shared" si="21"/>
        <v>-82172.422999999995</v>
      </c>
    </row>
    <row r="1414" spans="1:7" x14ac:dyDescent="0.25">
      <c r="A1414">
        <v>65</v>
      </c>
      <c r="B1414">
        <v>55</v>
      </c>
      <c r="C1414">
        <v>120</v>
      </c>
      <c r="D1414" t="s">
        <v>53</v>
      </c>
      <c r="E1414">
        <v>-73888.638999999996</v>
      </c>
      <c r="F1414">
        <v>9.9700000000000006</v>
      </c>
      <c r="G1414">
        <f t="shared" si="21"/>
        <v>-73888.638999999996</v>
      </c>
    </row>
    <row r="1415" spans="1:7" x14ac:dyDescent="0.25">
      <c r="A1415">
        <v>64</v>
      </c>
      <c r="B1415">
        <v>56</v>
      </c>
      <c r="C1415">
        <v>120</v>
      </c>
      <c r="D1415" t="s">
        <v>54</v>
      </c>
      <c r="E1415">
        <v>-68888.638999999996</v>
      </c>
      <c r="F1415">
        <v>300.166</v>
      </c>
      <c r="G1415">
        <f t="shared" si="21"/>
        <v>-68888.638999999996</v>
      </c>
    </row>
    <row r="1416" spans="1:7" x14ac:dyDescent="0.25">
      <c r="A1416">
        <v>63</v>
      </c>
      <c r="B1416">
        <v>57</v>
      </c>
      <c r="C1416">
        <v>120</v>
      </c>
      <c r="D1416" t="s">
        <v>55</v>
      </c>
      <c r="E1416" t="s">
        <v>867</v>
      </c>
      <c r="F1416" t="s">
        <v>225</v>
      </c>
      <c r="G1416" t="e">
        <f t="shared" si="21"/>
        <v>#VALUE!</v>
      </c>
    </row>
    <row r="1417" spans="1:7" x14ac:dyDescent="0.25">
      <c r="A1417">
        <v>62</v>
      </c>
      <c r="B1417">
        <v>58</v>
      </c>
      <c r="C1417">
        <v>120</v>
      </c>
      <c r="D1417" t="s">
        <v>56</v>
      </c>
      <c r="E1417" t="s">
        <v>868</v>
      </c>
      <c r="F1417" t="s">
        <v>582</v>
      </c>
      <c r="G1417" t="e">
        <f t="shared" ref="G1417:G1480" si="22">IF(ISNUMBER(E1417),E1417,VALUE(SUBSTITUTE(E1417,"#",".01")))</f>
        <v>#VALUE!</v>
      </c>
    </row>
    <row r="1418" spans="1:7" x14ac:dyDescent="0.25">
      <c r="A1418">
        <v>78</v>
      </c>
      <c r="B1418">
        <v>43</v>
      </c>
      <c r="C1418">
        <v>121</v>
      </c>
      <c r="D1418" t="s">
        <v>41</v>
      </c>
      <c r="E1418" t="s">
        <v>869</v>
      </c>
      <c r="F1418" t="s">
        <v>582</v>
      </c>
      <c r="G1418" t="e">
        <f t="shared" si="22"/>
        <v>#VALUE!</v>
      </c>
    </row>
    <row r="1419" spans="1:7" x14ac:dyDescent="0.25">
      <c r="A1419">
        <v>77</v>
      </c>
      <c r="B1419">
        <v>44</v>
      </c>
      <c r="C1419">
        <v>121</v>
      </c>
      <c r="D1419" t="s">
        <v>42</v>
      </c>
      <c r="E1419" t="s">
        <v>870</v>
      </c>
      <c r="F1419" t="s">
        <v>197</v>
      </c>
      <c r="G1419" t="e">
        <f t="shared" si="22"/>
        <v>#VALUE!</v>
      </c>
    </row>
    <row r="1420" spans="1:7" x14ac:dyDescent="0.25">
      <c r="A1420">
        <v>76</v>
      </c>
      <c r="B1420">
        <v>45</v>
      </c>
      <c r="C1420">
        <v>121</v>
      </c>
      <c r="D1420" t="s">
        <v>43</v>
      </c>
      <c r="E1420">
        <v>-56250.127999999997</v>
      </c>
      <c r="F1420">
        <v>619.44399999999996</v>
      </c>
      <c r="G1420">
        <f t="shared" si="22"/>
        <v>-56250.127999999997</v>
      </c>
    </row>
    <row r="1421" spans="1:7" x14ac:dyDescent="0.25">
      <c r="A1421">
        <v>75</v>
      </c>
      <c r="B1421">
        <v>46</v>
      </c>
      <c r="C1421">
        <v>121</v>
      </c>
      <c r="D1421" t="s">
        <v>44</v>
      </c>
      <c r="E1421">
        <v>-66182.328999999998</v>
      </c>
      <c r="F1421">
        <v>3.3530000000000002</v>
      </c>
      <c r="G1421">
        <f t="shared" si="22"/>
        <v>-66182.328999999998</v>
      </c>
    </row>
    <row r="1422" spans="1:7" x14ac:dyDescent="0.25">
      <c r="A1422">
        <v>74</v>
      </c>
      <c r="B1422">
        <v>47</v>
      </c>
      <c r="C1422">
        <v>121</v>
      </c>
      <c r="D1422" t="s">
        <v>45</v>
      </c>
      <c r="E1422">
        <v>-74402.820999999996</v>
      </c>
      <c r="F1422">
        <v>12.109</v>
      </c>
      <c r="G1422">
        <f t="shared" si="22"/>
        <v>-74402.820999999996</v>
      </c>
    </row>
    <row r="1423" spans="1:7" x14ac:dyDescent="0.25">
      <c r="A1423">
        <v>73</v>
      </c>
      <c r="B1423">
        <v>48</v>
      </c>
      <c r="C1423">
        <v>121</v>
      </c>
      <c r="D1423" t="s">
        <v>46</v>
      </c>
      <c r="E1423">
        <v>-81073.826000000001</v>
      </c>
      <c r="F1423">
        <v>1.9419999999999999</v>
      </c>
      <c r="G1423">
        <f t="shared" si="22"/>
        <v>-81073.826000000001</v>
      </c>
    </row>
    <row r="1424" spans="1:7" x14ac:dyDescent="0.25">
      <c r="A1424">
        <v>72</v>
      </c>
      <c r="B1424">
        <v>49</v>
      </c>
      <c r="C1424">
        <v>121</v>
      </c>
      <c r="D1424" t="s">
        <v>47</v>
      </c>
      <c r="E1424">
        <v>-85835.974000000002</v>
      </c>
      <c r="F1424">
        <v>27.414000000000001</v>
      </c>
      <c r="G1424">
        <f t="shared" si="22"/>
        <v>-85835.974000000002</v>
      </c>
    </row>
    <row r="1425" spans="1:7" x14ac:dyDescent="0.25">
      <c r="A1425">
        <v>71</v>
      </c>
      <c r="B1425">
        <v>50</v>
      </c>
      <c r="C1425">
        <v>121</v>
      </c>
      <c r="D1425" t="s">
        <v>48</v>
      </c>
      <c r="E1425">
        <v>-89197.264999999999</v>
      </c>
      <c r="F1425">
        <v>0.95499999999999996</v>
      </c>
      <c r="G1425">
        <f t="shared" si="22"/>
        <v>-89197.264999999999</v>
      </c>
    </row>
    <row r="1426" spans="1:7" x14ac:dyDescent="0.25">
      <c r="A1426">
        <v>70</v>
      </c>
      <c r="B1426">
        <v>51</v>
      </c>
      <c r="C1426">
        <v>121</v>
      </c>
      <c r="D1426" t="s">
        <v>49</v>
      </c>
      <c r="E1426">
        <v>-89600.320999999996</v>
      </c>
      <c r="F1426">
        <v>2.5819999999999999</v>
      </c>
      <c r="G1426">
        <f t="shared" si="22"/>
        <v>-89600.320999999996</v>
      </c>
    </row>
    <row r="1427" spans="1:7" x14ac:dyDescent="0.25">
      <c r="A1427">
        <v>69</v>
      </c>
      <c r="B1427">
        <v>52</v>
      </c>
      <c r="C1427">
        <v>121</v>
      </c>
      <c r="D1427" t="s">
        <v>50</v>
      </c>
      <c r="E1427">
        <v>-88545.501999999993</v>
      </c>
      <c r="F1427">
        <v>25.85</v>
      </c>
      <c r="G1427">
        <f t="shared" si="22"/>
        <v>-88545.501999999993</v>
      </c>
    </row>
    <row r="1428" spans="1:7" x14ac:dyDescent="0.25">
      <c r="A1428">
        <v>68</v>
      </c>
      <c r="B1428">
        <v>53</v>
      </c>
      <c r="C1428">
        <v>121</v>
      </c>
      <c r="D1428" t="s">
        <v>51</v>
      </c>
      <c r="E1428">
        <v>-86251.448999999993</v>
      </c>
      <c r="F1428">
        <v>5.3559999999999999</v>
      </c>
      <c r="G1428">
        <f t="shared" si="22"/>
        <v>-86251.448999999993</v>
      </c>
    </row>
    <row r="1429" spans="1:7" x14ac:dyDescent="0.25">
      <c r="A1429">
        <v>67</v>
      </c>
      <c r="B1429">
        <v>54</v>
      </c>
      <c r="C1429">
        <v>121</v>
      </c>
      <c r="D1429" t="s">
        <v>52</v>
      </c>
      <c r="E1429">
        <v>-82480.986000000004</v>
      </c>
      <c r="F1429">
        <v>10.243</v>
      </c>
      <c r="G1429">
        <f t="shared" si="22"/>
        <v>-82480.986000000004</v>
      </c>
    </row>
    <row r="1430" spans="1:7" x14ac:dyDescent="0.25">
      <c r="A1430">
        <v>66</v>
      </c>
      <c r="B1430">
        <v>55</v>
      </c>
      <c r="C1430">
        <v>121</v>
      </c>
      <c r="D1430" t="s">
        <v>53</v>
      </c>
      <c r="E1430">
        <v>-77102.331000000006</v>
      </c>
      <c r="F1430">
        <v>14.29</v>
      </c>
      <c r="G1430">
        <f t="shared" si="22"/>
        <v>-77102.331000000006</v>
      </c>
    </row>
    <row r="1431" spans="1:7" x14ac:dyDescent="0.25">
      <c r="A1431">
        <v>65</v>
      </c>
      <c r="B1431">
        <v>56</v>
      </c>
      <c r="C1431">
        <v>121</v>
      </c>
      <c r="D1431" t="s">
        <v>54</v>
      </c>
      <c r="E1431">
        <v>-70744.837</v>
      </c>
      <c r="F1431">
        <v>141.898</v>
      </c>
      <c r="G1431">
        <f t="shared" si="22"/>
        <v>-70744.837</v>
      </c>
    </row>
    <row r="1432" spans="1:7" x14ac:dyDescent="0.25">
      <c r="A1432">
        <v>64</v>
      </c>
      <c r="B1432">
        <v>57</v>
      </c>
      <c r="C1432">
        <v>121</v>
      </c>
      <c r="D1432" t="s">
        <v>55</v>
      </c>
      <c r="E1432" t="s">
        <v>871</v>
      </c>
      <c r="F1432" t="s">
        <v>225</v>
      </c>
      <c r="G1432" t="e">
        <f t="shared" si="22"/>
        <v>#VALUE!</v>
      </c>
    </row>
    <row r="1433" spans="1:7" x14ac:dyDescent="0.25">
      <c r="A1433">
        <v>63</v>
      </c>
      <c r="B1433">
        <v>58</v>
      </c>
      <c r="C1433">
        <v>121</v>
      </c>
      <c r="D1433" t="s">
        <v>56</v>
      </c>
      <c r="E1433" t="s">
        <v>872</v>
      </c>
      <c r="F1433" t="s">
        <v>197</v>
      </c>
      <c r="G1433" t="e">
        <f t="shared" si="22"/>
        <v>#VALUE!</v>
      </c>
    </row>
    <row r="1434" spans="1:7" x14ac:dyDescent="0.25">
      <c r="A1434">
        <v>62</v>
      </c>
      <c r="B1434">
        <v>59</v>
      </c>
      <c r="C1434">
        <v>121</v>
      </c>
      <c r="D1434" t="s">
        <v>57</v>
      </c>
      <c r="E1434" t="s">
        <v>873</v>
      </c>
      <c r="F1434" t="s">
        <v>582</v>
      </c>
      <c r="G1434" t="e">
        <f t="shared" si="22"/>
        <v>#VALUE!</v>
      </c>
    </row>
    <row r="1435" spans="1:7" x14ac:dyDescent="0.25">
      <c r="A1435">
        <v>78</v>
      </c>
      <c r="B1435">
        <v>44</v>
      </c>
      <c r="C1435">
        <v>122</v>
      </c>
      <c r="D1435" t="s">
        <v>42</v>
      </c>
      <c r="E1435" t="s">
        <v>874</v>
      </c>
      <c r="F1435" t="s">
        <v>582</v>
      </c>
      <c r="G1435" t="e">
        <f t="shared" si="22"/>
        <v>#VALUE!</v>
      </c>
    </row>
    <row r="1436" spans="1:7" x14ac:dyDescent="0.25">
      <c r="A1436">
        <v>77</v>
      </c>
      <c r="B1436">
        <v>45</v>
      </c>
      <c r="C1436">
        <v>122</v>
      </c>
      <c r="D1436" t="s">
        <v>43</v>
      </c>
      <c r="E1436" t="s">
        <v>875</v>
      </c>
      <c r="F1436" t="s">
        <v>225</v>
      </c>
      <c r="G1436" t="e">
        <f t="shared" si="22"/>
        <v>#VALUE!</v>
      </c>
    </row>
    <row r="1437" spans="1:7" x14ac:dyDescent="0.25">
      <c r="A1437">
        <v>76</v>
      </c>
      <c r="B1437">
        <v>46</v>
      </c>
      <c r="C1437">
        <v>122</v>
      </c>
      <c r="D1437" t="s">
        <v>44</v>
      </c>
      <c r="E1437">
        <v>-64616.161</v>
      </c>
      <c r="F1437">
        <v>19.561</v>
      </c>
      <c r="G1437">
        <f t="shared" si="22"/>
        <v>-64616.161</v>
      </c>
    </row>
    <row r="1438" spans="1:7" x14ac:dyDescent="0.25">
      <c r="A1438">
        <v>75</v>
      </c>
      <c r="B1438">
        <v>47</v>
      </c>
      <c r="C1438">
        <v>122</v>
      </c>
      <c r="D1438" t="s">
        <v>45</v>
      </c>
      <c r="E1438">
        <v>-71106.107999999993</v>
      </c>
      <c r="F1438">
        <v>38.191000000000003</v>
      </c>
      <c r="G1438">
        <f t="shared" si="22"/>
        <v>-71106.107999999993</v>
      </c>
    </row>
    <row r="1439" spans="1:7" x14ac:dyDescent="0.25">
      <c r="A1439">
        <v>74</v>
      </c>
      <c r="B1439">
        <v>48</v>
      </c>
      <c r="C1439">
        <v>122</v>
      </c>
      <c r="D1439" t="s">
        <v>46</v>
      </c>
      <c r="E1439">
        <v>-80612.373999999996</v>
      </c>
      <c r="F1439">
        <v>2.2989999999999999</v>
      </c>
      <c r="G1439">
        <f t="shared" si="22"/>
        <v>-80612.373999999996</v>
      </c>
    </row>
    <row r="1440" spans="1:7" x14ac:dyDescent="0.25">
      <c r="A1440">
        <v>73</v>
      </c>
      <c r="B1440">
        <v>49</v>
      </c>
      <c r="C1440">
        <v>122</v>
      </c>
      <c r="D1440" t="s">
        <v>47</v>
      </c>
      <c r="E1440">
        <v>-83572.740999999995</v>
      </c>
      <c r="F1440">
        <v>50.057000000000002</v>
      </c>
      <c r="G1440">
        <f t="shared" si="22"/>
        <v>-83572.740999999995</v>
      </c>
    </row>
    <row r="1441" spans="1:7" x14ac:dyDescent="0.25">
      <c r="A1441">
        <v>72</v>
      </c>
      <c r="B1441">
        <v>50</v>
      </c>
      <c r="C1441">
        <v>122</v>
      </c>
      <c r="D1441" t="s">
        <v>48</v>
      </c>
      <c r="E1441">
        <v>-89941.332999999999</v>
      </c>
      <c r="F1441">
        <v>2.395</v>
      </c>
      <c r="G1441">
        <f t="shared" si="22"/>
        <v>-89941.332999999999</v>
      </c>
    </row>
    <row r="1442" spans="1:7" x14ac:dyDescent="0.25">
      <c r="A1442">
        <v>71</v>
      </c>
      <c r="B1442">
        <v>51</v>
      </c>
      <c r="C1442">
        <v>122</v>
      </c>
      <c r="D1442" t="s">
        <v>49</v>
      </c>
      <c r="E1442">
        <v>-88335.37</v>
      </c>
      <c r="F1442">
        <v>2.5779999999999998</v>
      </c>
      <c r="G1442">
        <f t="shared" si="22"/>
        <v>-88335.37</v>
      </c>
    </row>
    <row r="1443" spans="1:7" x14ac:dyDescent="0.25">
      <c r="A1443">
        <v>70</v>
      </c>
      <c r="B1443">
        <v>52</v>
      </c>
      <c r="C1443">
        <v>122</v>
      </c>
      <c r="D1443" t="s">
        <v>50</v>
      </c>
      <c r="E1443">
        <v>-90314.46</v>
      </c>
      <c r="F1443">
        <v>1.5069999999999999</v>
      </c>
      <c r="G1443">
        <f t="shared" si="22"/>
        <v>-90314.46</v>
      </c>
    </row>
    <row r="1444" spans="1:7" x14ac:dyDescent="0.25">
      <c r="A1444">
        <v>69</v>
      </c>
      <c r="B1444">
        <v>53</v>
      </c>
      <c r="C1444">
        <v>122</v>
      </c>
      <c r="D1444" t="s">
        <v>51</v>
      </c>
      <c r="E1444">
        <v>-86080.46</v>
      </c>
      <c r="F1444">
        <v>5.2220000000000004</v>
      </c>
      <c r="G1444">
        <f t="shared" si="22"/>
        <v>-86080.46</v>
      </c>
    </row>
    <row r="1445" spans="1:7" x14ac:dyDescent="0.25">
      <c r="A1445">
        <v>68</v>
      </c>
      <c r="B1445">
        <v>54</v>
      </c>
      <c r="C1445">
        <v>122</v>
      </c>
      <c r="D1445" t="s">
        <v>52</v>
      </c>
      <c r="E1445">
        <v>-85354.976999999999</v>
      </c>
      <c r="F1445">
        <v>11.111000000000001</v>
      </c>
      <c r="G1445">
        <f t="shared" si="22"/>
        <v>-85354.976999999999</v>
      </c>
    </row>
    <row r="1446" spans="1:7" x14ac:dyDescent="0.25">
      <c r="A1446">
        <v>67</v>
      </c>
      <c r="B1446">
        <v>55</v>
      </c>
      <c r="C1446">
        <v>122</v>
      </c>
      <c r="D1446" t="s">
        <v>53</v>
      </c>
      <c r="E1446">
        <v>-78144.759000000005</v>
      </c>
      <c r="F1446">
        <v>33.686999999999998</v>
      </c>
      <c r="G1446">
        <f t="shared" si="22"/>
        <v>-78144.759000000005</v>
      </c>
    </row>
    <row r="1447" spans="1:7" x14ac:dyDescent="0.25">
      <c r="A1447">
        <v>66</v>
      </c>
      <c r="B1447">
        <v>56</v>
      </c>
      <c r="C1447">
        <v>122</v>
      </c>
      <c r="D1447" t="s">
        <v>54</v>
      </c>
      <c r="E1447">
        <v>-74608.944000000003</v>
      </c>
      <c r="F1447">
        <v>27.945</v>
      </c>
      <c r="G1447">
        <f t="shared" si="22"/>
        <v>-74608.944000000003</v>
      </c>
    </row>
    <row r="1448" spans="1:7" x14ac:dyDescent="0.25">
      <c r="A1448">
        <v>65</v>
      </c>
      <c r="B1448">
        <v>57</v>
      </c>
      <c r="C1448">
        <v>122</v>
      </c>
      <c r="D1448" t="s">
        <v>55</v>
      </c>
      <c r="E1448" t="s">
        <v>236</v>
      </c>
      <c r="F1448" t="s">
        <v>200</v>
      </c>
      <c r="G1448" t="e">
        <f t="shared" si="22"/>
        <v>#VALUE!</v>
      </c>
    </row>
    <row r="1449" spans="1:7" x14ac:dyDescent="0.25">
      <c r="A1449">
        <v>64</v>
      </c>
      <c r="B1449">
        <v>58</v>
      </c>
      <c r="C1449">
        <v>122</v>
      </c>
      <c r="D1449" t="s">
        <v>56</v>
      </c>
      <c r="E1449" t="s">
        <v>876</v>
      </c>
      <c r="F1449" t="s">
        <v>197</v>
      </c>
      <c r="G1449" t="e">
        <f t="shared" si="22"/>
        <v>#VALUE!</v>
      </c>
    </row>
    <row r="1450" spans="1:7" x14ac:dyDescent="0.25">
      <c r="A1450">
        <v>63</v>
      </c>
      <c r="B1450">
        <v>59</v>
      </c>
      <c r="C1450">
        <v>122</v>
      </c>
      <c r="D1450" t="s">
        <v>57</v>
      </c>
      <c r="E1450" t="s">
        <v>877</v>
      </c>
      <c r="F1450" t="s">
        <v>582</v>
      </c>
      <c r="G1450" t="e">
        <f t="shared" si="22"/>
        <v>#VALUE!</v>
      </c>
    </row>
    <row r="1451" spans="1:7" x14ac:dyDescent="0.25">
      <c r="A1451">
        <v>79</v>
      </c>
      <c r="B1451">
        <v>44</v>
      </c>
      <c r="C1451">
        <v>123</v>
      </c>
      <c r="D1451" t="s">
        <v>42</v>
      </c>
      <c r="E1451" t="s">
        <v>878</v>
      </c>
      <c r="F1451" t="s">
        <v>582</v>
      </c>
      <c r="G1451" t="e">
        <f t="shared" si="22"/>
        <v>#VALUE!</v>
      </c>
    </row>
    <row r="1452" spans="1:7" x14ac:dyDescent="0.25">
      <c r="A1452">
        <v>78</v>
      </c>
      <c r="B1452">
        <v>45</v>
      </c>
      <c r="C1452">
        <v>123</v>
      </c>
      <c r="D1452" t="s">
        <v>43</v>
      </c>
      <c r="E1452" t="s">
        <v>879</v>
      </c>
      <c r="F1452" t="s">
        <v>609</v>
      </c>
      <c r="G1452" t="e">
        <f t="shared" si="22"/>
        <v>#VALUE!</v>
      </c>
    </row>
    <row r="1453" spans="1:7" x14ac:dyDescent="0.25">
      <c r="A1453">
        <v>77</v>
      </c>
      <c r="B1453">
        <v>46</v>
      </c>
      <c r="C1453">
        <v>123</v>
      </c>
      <c r="D1453" t="s">
        <v>44</v>
      </c>
      <c r="E1453">
        <v>-60429.741999999998</v>
      </c>
      <c r="F1453">
        <v>789.44100000000003</v>
      </c>
      <c r="G1453">
        <f t="shared" si="22"/>
        <v>-60429.741999999998</v>
      </c>
    </row>
    <row r="1454" spans="1:7" x14ac:dyDescent="0.25">
      <c r="A1454">
        <v>76</v>
      </c>
      <c r="B1454">
        <v>47</v>
      </c>
      <c r="C1454">
        <v>123</v>
      </c>
      <c r="D1454" t="s">
        <v>45</v>
      </c>
      <c r="E1454">
        <v>-69548.077999999994</v>
      </c>
      <c r="F1454">
        <v>30.739000000000001</v>
      </c>
      <c r="G1454">
        <f t="shared" si="22"/>
        <v>-69548.077999999994</v>
      </c>
    </row>
    <row r="1455" spans="1:7" x14ac:dyDescent="0.25">
      <c r="A1455">
        <v>75</v>
      </c>
      <c r="B1455">
        <v>48</v>
      </c>
      <c r="C1455">
        <v>123</v>
      </c>
      <c r="D1455" t="s">
        <v>46</v>
      </c>
      <c r="E1455">
        <v>-77414.180999999997</v>
      </c>
      <c r="F1455">
        <v>2.6960000000000002</v>
      </c>
      <c r="G1455">
        <f t="shared" si="22"/>
        <v>-77414.180999999997</v>
      </c>
    </row>
    <row r="1456" spans="1:7" x14ac:dyDescent="0.25">
      <c r="A1456">
        <v>74</v>
      </c>
      <c r="B1456">
        <v>49</v>
      </c>
      <c r="C1456">
        <v>123</v>
      </c>
      <c r="D1456" t="s">
        <v>47</v>
      </c>
      <c r="E1456">
        <v>-83430.353000000003</v>
      </c>
      <c r="F1456">
        <v>19.827000000000002</v>
      </c>
      <c r="G1456">
        <f t="shared" si="22"/>
        <v>-83430.353000000003</v>
      </c>
    </row>
    <row r="1457" spans="1:7" x14ac:dyDescent="0.25">
      <c r="A1457">
        <v>73</v>
      </c>
      <c r="B1457">
        <v>50</v>
      </c>
      <c r="C1457">
        <v>123</v>
      </c>
      <c r="D1457" t="s">
        <v>48</v>
      </c>
      <c r="E1457">
        <v>-87816.180999999997</v>
      </c>
      <c r="F1457">
        <v>2.4159999999999999</v>
      </c>
      <c r="G1457">
        <f t="shared" si="22"/>
        <v>-87816.180999999997</v>
      </c>
    </row>
    <row r="1458" spans="1:7" x14ac:dyDescent="0.25">
      <c r="A1458">
        <v>72</v>
      </c>
      <c r="B1458">
        <v>51</v>
      </c>
      <c r="C1458">
        <v>123</v>
      </c>
      <c r="D1458" t="s">
        <v>49</v>
      </c>
      <c r="E1458">
        <v>-89224.069000000003</v>
      </c>
      <c r="F1458">
        <v>1.506</v>
      </c>
      <c r="G1458">
        <f t="shared" si="22"/>
        <v>-89224.069000000003</v>
      </c>
    </row>
    <row r="1459" spans="1:7" x14ac:dyDescent="0.25">
      <c r="A1459">
        <v>71</v>
      </c>
      <c r="B1459">
        <v>52</v>
      </c>
      <c r="C1459">
        <v>123</v>
      </c>
      <c r="D1459" t="s">
        <v>50</v>
      </c>
      <c r="E1459">
        <v>-89172.156000000003</v>
      </c>
      <c r="F1459">
        <v>1.5049999999999999</v>
      </c>
      <c r="G1459">
        <f t="shared" si="22"/>
        <v>-89172.156000000003</v>
      </c>
    </row>
    <row r="1460" spans="1:7" x14ac:dyDescent="0.25">
      <c r="A1460">
        <v>70</v>
      </c>
      <c r="B1460">
        <v>53</v>
      </c>
      <c r="C1460">
        <v>123</v>
      </c>
      <c r="D1460" t="s">
        <v>51</v>
      </c>
      <c r="E1460">
        <v>-87943.726999999999</v>
      </c>
      <c r="F1460">
        <v>3.74</v>
      </c>
      <c r="G1460">
        <f t="shared" si="22"/>
        <v>-87943.726999999999</v>
      </c>
    </row>
    <row r="1461" spans="1:7" x14ac:dyDescent="0.25">
      <c r="A1461">
        <v>69</v>
      </c>
      <c r="B1461">
        <v>54</v>
      </c>
      <c r="C1461">
        <v>123</v>
      </c>
      <c r="D1461" t="s">
        <v>52</v>
      </c>
      <c r="E1461">
        <v>-85248.701000000001</v>
      </c>
      <c r="F1461">
        <v>9.5370000000000008</v>
      </c>
      <c r="G1461">
        <f t="shared" si="22"/>
        <v>-85248.701000000001</v>
      </c>
    </row>
    <row r="1462" spans="1:7" x14ac:dyDescent="0.25">
      <c r="A1462">
        <v>68</v>
      </c>
      <c r="B1462">
        <v>55</v>
      </c>
      <c r="C1462">
        <v>123</v>
      </c>
      <c r="D1462" t="s">
        <v>53</v>
      </c>
      <c r="E1462">
        <v>-81043.645999999993</v>
      </c>
      <c r="F1462">
        <v>12.109</v>
      </c>
      <c r="G1462">
        <f t="shared" si="22"/>
        <v>-81043.645999999993</v>
      </c>
    </row>
    <row r="1463" spans="1:7" x14ac:dyDescent="0.25">
      <c r="A1463">
        <v>67</v>
      </c>
      <c r="B1463">
        <v>56</v>
      </c>
      <c r="C1463">
        <v>123</v>
      </c>
      <c r="D1463" t="s">
        <v>54</v>
      </c>
      <c r="E1463">
        <v>-75654.952999999994</v>
      </c>
      <c r="F1463">
        <v>12.109</v>
      </c>
      <c r="G1463">
        <f t="shared" si="22"/>
        <v>-75654.952999999994</v>
      </c>
    </row>
    <row r="1464" spans="1:7" x14ac:dyDescent="0.25">
      <c r="A1464">
        <v>66</v>
      </c>
      <c r="B1464">
        <v>57</v>
      </c>
      <c r="C1464">
        <v>123</v>
      </c>
      <c r="D1464" t="s">
        <v>55</v>
      </c>
      <c r="E1464" t="s">
        <v>880</v>
      </c>
      <c r="F1464" t="s">
        <v>203</v>
      </c>
      <c r="G1464" t="e">
        <f t="shared" si="22"/>
        <v>#VALUE!</v>
      </c>
    </row>
    <row r="1465" spans="1:7" x14ac:dyDescent="0.25">
      <c r="A1465">
        <v>65</v>
      </c>
      <c r="B1465">
        <v>58</v>
      </c>
      <c r="C1465">
        <v>123</v>
      </c>
      <c r="D1465" t="s">
        <v>56</v>
      </c>
      <c r="E1465" t="s">
        <v>881</v>
      </c>
      <c r="F1465" t="s">
        <v>200</v>
      </c>
      <c r="G1465" t="e">
        <f t="shared" si="22"/>
        <v>#VALUE!</v>
      </c>
    </row>
    <row r="1466" spans="1:7" x14ac:dyDescent="0.25">
      <c r="A1466">
        <v>64</v>
      </c>
      <c r="B1466">
        <v>59</v>
      </c>
      <c r="C1466">
        <v>123</v>
      </c>
      <c r="D1466" t="s">
        <v>57</v>
      </c>
      <c r="E1466" t="s">
        <v>882</v>
      </c>
      <c r="F1466" t="s">
        <v>609</v>
      </c>
      <c r="G1466" t="e">
        <f t="shared" si="22"/>
        <v>#VALUE!</v>
      </c>
    </row>
    <row r="1467" spans="1:7" x14ac:dyDescent="0.25">
      <c r="A1467">
        <v>80</v>
      </c>
      <c r="B1467">
        <v>44</v>
      </c>
      <c r="C1467">
        <v>124</v>
      </c>
      <c r="D1467" t="s">
        <v>42</v>
      </c>
      <c r="E1467" t="s">
        <v>883</v>
      </c>
      <c r="F1467" t="s">
        <v>617</v>
      </c>
      <c r="G1467" t="e">
        <f t="shared" si="22"/>
        <v>#VALUE!</v>
      </c>
    </row>
    <row r="1468" spans="1:7" x14ac:dyDescent="0.25">
      <c r="A1468">
        <v>79</v>
      </c>
      <c r="B1468">
        <v>45</v>
      </c>
      <c r="C1468">
        <v>124</v>
      </c>
      <c r="D1468" t="s">
        <v>43</v>
      </c>
      <c r="E1468" t="s">
        <v>884</v>
      </c>
      <c r="F1468" t="s">
        <v>609</v>
      </c>
      <c r="G1468" t="e">
        <f t="shared" si="22"/>
        <v>#VALUE!</v>
      </c>
    </row>
    <row r="1469" spans="1:7" x14ac:dyDescent="0.25">
      <c r="A1469">
        <v>78</v>
      </c>
      <c r="B1469">
        <v>46</v>
      </c>
      <c r="C1469">
        <v>124</v>
      </c>
      <c r="D1469" t="s">
        <v>44</v>
      </c>
      <c r="E1469" t="s">
        <v>885</v>
      </c>
      <c r="F1469" t="s">
        <v>200</v>
      </c>
      <c r="G1469" t="e">
        <f t="shared" si="22"/>
        <v>#VALUE!</v>
      </c>
    </row>
    <row r="1470" spans="1:7" x14ac:dyDescent="0.25">
      <c r="A1470">
        <v>77</v>
      </c>
      <c r="B1470">
        <v>47</v>
      </c>
      <c r="C1470">
        <v>124</v>
      </c>
      <c r="D1470" t="s">
        <v>45</v>
      </c>
      <c r="E1470">
        <v>-66200.134000000005</v>
      </c>
      <c r="F1470">
        <v>251.50299999999999</v>
      </c>
      <c r="G1470">
        <f t="shared" si="22"/>
        <v>-66200.134000000005</v>
      </c>
    </row>
    <row r="1471" spans="1:7" x14ac:dyDescent="0.25">
      <c r="A1471">
        <v>76</v>
      </c>
      <c r="B1471">
        <v>48</v>
      </c>
      <c r="C1471">
        <v>124</v>
      </c>
      <c r="D1471" t="s">
        <v>46</v>
      </c>
      <c r="E1471">
        <v>-76701.672000000006</v>
      </c>
      <c r="F1471">
        <v>2.9950000000000001</v>
      </c>
      <c r="G1471">
        <f t="shared" si="22"/>
        <v>-76701.672000000006</v>
      </c>
    </row>
    <row r="1472" spans="1:7" x14ac:dyDescent="0.25">
      <c r="A1472">
        <v>75</v>
      </c>
      <c r="B1472">
        <v>49</v>
      </c>
      <c r="C1472">
        <v>124</v>
      </c>
      <c r="D1472" t="s">
        <v>47</v>
      </c>
      <c r="E1472">
        <v>-80870.201000000001</v>
      </c>
      <c r="F1472">
        <v>30.571999999999999</v>
      </c>
      <c r="G1472">
        <f t="shared" si="22"/>
        <v>-80870.201000000001</v>
      </c>
    </row>
    <row r="1473" spans="1:7" x14ac:dyDescent="0.25">
      <c r="A1473">
        <v>74</v>
      </c>
      <c r="B1473">
        <v>50</v>
      </c>
      <c r="C1473">
        <v>124</v>
      </c>
      <c r="D1473" t="s">
        <v>48</v>
      </c>
      <c r="E1473">
        <v>-88234.192999999999</v>
      </c>
      <c r="F1473">
        <v>1.014</v>
      </c>
      <c r="G1473">
        <f t="shared" si="22"/>
        <v>-88234.192999999999</v>
      </c>
    </row>
    <row r="1474" spans="1:7" x14ac:dyDescent="0.25">
      <c r="A1474">
        <v>73</v>
      </c>
      <c r="B1474">
        <v>51</v>
      </c>
      <c r="C1474">
        <v>124</v>
      </c>
      <c r="D1474" t="s">
        <v>49</v>
      </c>
      <c r="E1474">
        <v>-87620.248000000007</v>
      </c>
      <c r="F1474">
        <v>1.5069999999999999</v>
      </c>
      <c r="G1474">
        <f t="shared" si="22"/>
        <v>-87620.248000000007</v>
      </c>
    </row>
    <row r="1475" spans="1:7" x14ac:dyDescent="0.25">
      <c r="A1475">
        <v>72</v>
      </c>
      <c r="B1475">
        <v>52</v>
      </c>
      <c r="C1475">
        <v>124</v>
      </c>
      <c r="D1475" t="s">
        <v>50</v>
      </c>
      <c r="E1475">
        <v>-90525.320999999996</v>
      </c>
      <c r="F1475">
        <v>1.502</v>
      </c>
      <c r="G1475">
        <f t="shared" si="22"/>
        <v>-90525.320999999996</v>
      </c>
    </row>
    <row r="1476" spans="1:7" x14ac:dyDescent="0.25">
      <c r="A1476">
        <v>71</v>
      </c>
      <c r="B1476">
        <v>53</v>
      </c>
      <c r="C1476">
        <v>124</v>
      </c>
      <c r="D1476" t="s">
        <v>51</v>
      </c>
      <c r="E1476">
        <v>-87365.733999999997</v>
      </c>
      <c r="F1476">
        <v>2.39</v>
      </c>
      <c r="G1476">
        <f t="shared" si="22"/>
        <v>-87365.733999999997</v>
      </c>
    </row>
    <row r="1477" spans="1:7" x14ac:dyDescent="0.25">
      <c r="A1477">
        <v>70</v>
      </c>
      <c r="B1477">
        <v>54</v>
      </c>
      <c r="C1477">
        <v>124</v>
      </c>
      <c r="D1477" t="s">
        <v>52</v>
      </c>
      <c r="E1477">
        <v>-87661.421000000002</v>
      </c>
      <c r="F1477">
        <v>1.7929999999999999</v>
      </c>
      <c r="G1477">
        <f t="shared" si="22"/>
        <v>-87661.421000000002</v>
      </c>
    </row>
    <row r="1478" spans="1:7" x14ac:dyDescent="0.25">
      <c r="A1478">
        <v>69</v>
      </c>
      <c r="B1478">
        <v>55</v>
      </c>
      <c r="C1478">
        <v>124</v>
      </c>
      <c r="D1478" t="s">
        <v>53</v>
      </c>
      <c r="E1478">
        <v>-81731.334000000003</v>
      </c>
      <c r="F1478">
        <v>8.3040000000000003</v>
      </c>
      <c r="G1478">
        <f t="shared" si="22"/>
        <v>-81731.334000000003</v>
      </c>
    </row>
    <row r="1479" spans="1:7" x14ac:dyDescent="0.25">
      <c r="A1479">
        <v>68</v>
      </c>
      <c r="B1479">
        <v>56</v>
      </c>
      <c r="C1479">
        <v>124</v>
      </c>
      <c r="D1479" t="s">
        <v>54</v>
      </c>
      <c r="E1479">
        <v>-79089.774999999994</v>
      </c>
      <c r="F1479">
        <v>12.497</v>
      </c>
      <c r="G1479">
        <f t="shared" si="22"/>
        <v>-79089.774999999994</v>
      </c>
    </row>
    <row r="1480" spans="1:7" x14ac:dyDescent="0.25">
      <c r="A1480">
        <v>67</v>
      </c>
      <c r="B1480">
        <v>57</v>
      </c>
      <c r="C1480">
        <v>124</v>
      </c>
      <c r="D1480" t="s">
        <v>55</v>
      </c>
      <c r="E1480">
        <v>-70258.61</v>
      </c>
      <c r="F1480">
        <v>56.668999999999997</v>
      </c>
      <c r="G1480">
        <f t="shared" si="22"/>
        <v>-70258.61</v>
      </c>
    </row>
    <row r="1481" spans="1:7" x14ac:dyDescent="0.25">
      <c r="A1481">
        <v>66</v>
      </c>
      <c r="B1481">
        <v>58</v>
      </c>
      <c r="C1481">
        <v>124</v>
      </c>
      <c r="D1481" t="s">
        <v>56</v>
      </c>
      <c r="E1481" t="s">
        <v>227</v>
      </c>
      <c r="F1481" t="s">
        <v>200</v>
      </c>
      <c r="G1481" t="e">
        <f t="shared" ref="G1481:G1544" si="23">IF(ISNUMBER(E1481),E1481,VALUE(SUBSTITUTE(E1481,"#",".01")))</f>
        <v>#VALUE!</v>
      </c>
    </row>
    <row r="1482" spans="1:7" x14ac:dyDescent="0.25">
      <c r="A1482">
        <v>65</v>
      </c>
      <c r="B1482">
        <v>59</v>
      </c>
      <c r="C1482">
        <v>124</v>
      </c>
      <c r="D1482" t="s">
        <v>57</v>
      </c>
      <c r="E1482" t="s">
        <v>886</v>
      </c>
      <c r="F1482" t="s">
        <v>197</v>
      </c>
      <c r="G1482" t="e">
        <f t="shared" si="23"/>
        <v>#VALUE!</v>
      </c>
    </row>
    <row r="1483" spans="1:7" x14ac:dyDescent="0.25">
      <c r="A1483">
        <v>64</v>
      </c>
      <c r="B1483">
        <v>60</v>
      </c>
      <c r="C1483">
        <v>124</v>
      </c>
      <c r="D1483" t="s">
        <v>58</v>
      </c>
      <c r="E1483" t="s">
        <v>887</v>
      </c>
      <c r="F1483" t="s">
        <v>199</v>
      </c>
      <c r="G1483" t="e">
        <f t="shared" si="23"/>
        <v>#VALUE!</v>
      </c>
    </row>
    <row r="1484" spans="1:7" x14ac:dyDescent="0.25">
      <c r="A1484">
        <v>80</v>
      </c>
      <c r="B1484">
        <v>45</v>
      </c>
      <c r="C1484">
        <v>125</v>
      </c>
      <c r="D1484" t="s">
        <v>43</v>
      </c>
      <c r="E1484" t="s">
        <v>888</v>
      </c>
      <c r="F1484" t="s">
        <v>582</v>
      </c>
      <c r="G1484" t="e">
        <f t="shared" si="23"/>
        <v>#VALUE!</v>
      </c>
    </row>
    <row r="1485" spans="1:7" x14ac:dyDescent="0.25">
      <c r="A1485">
        <v>79</v>
      </c>
      <c r="B1485">
        <v>46</v>
      </c>
      <c r="C1485">
        <v>125</v>
      </c>
      <c r="D1485" t="s">
        <v>44</v>
      </c>
      <c r="E1485" t="s">
        <v>889</v>
      </c>
      <c r="F1485" t="s">
        <v>609</v>
      </c>
      <c r="G1485" t="e">
        <f t="shared" si="23"/>
        <v>#VALUE!</v>
      </c>
    </row>
    <row r="1486" spans="1:7" x14ac:dyDescent="0.25">
      <c r="A1486">
        <v>78</v>
      </c>
      <c r="B1486">
        <v>47</v>
      </c>
      <c r="C1486">
        <v>125</v>
      </c>
      <c r="D1486" t="s">
        <v>45</v>
      </c>
      <c r="E1486">
        <v>-64519.932000000001</v>
      </c>
      <c r="F1486">
        <v>433.14499999999998</v>
      </c>
      <c r="G1486">
        <f t="shared" si="23"/>
        <v>-64519.932000000001</v>
      </c>
    </row>
    <row r="1487" spans="1:7" x14ac:dyDescent="0.25">
      <c r="A1487">
        <v>77</v>
      </c>
      <c r="B1487">
        <v>48</v>
      </c>
      <c r="C1487">
        <v>125</v>
      </c>
      <c r="D1487" t="s">
        <v>46</v>
      </c>
      <c r="E1487">
        <v>-73348.095000000001</v>
      </c>
      <c r="F1487">
        <v>2.8849999999999998</v>
      </c>
      <c r="G1487">
        <f t="shared" si="23"/>
        <v>-73348.095000000001</v>
      </c>
    </row>
    <row r="1488" spans="1:7" x14ac:dyDescent="0.25">
      <c r="A1488">
        <v>76</v>
      </c>
      <c r="B1488">
        <v>49</v>
      </c>
      <c r="C1488">
        <v>125</v>
      </c>
      <c r="D1488" t="s">
        <v>47</v>
      </c>
      <c r="E1488">
        <v>-80476.804999999993</v>
      </c>
      <c r="F1488">
        <v>27.023</v>
      </c>
      <c r="G1488">
        <f t="shared" si="23"/>
        <v>-80476.804999999993</v>
      </c>
    </row>
    <row r="1489" spans="1:7" x14ac:dyDescent="0.25">
      <c r="A1489">
        <v>75</v>
      </c>
      <c r="B1489">
        <v>50</v>
      </c>
      <c r="C1489">
        <v>125</v>
      </c>
      <c r="D1489" t="s">
        <v>48</v>
      </c>
      <c r="E1489">
        <v>-85896.376000000004</v>
      </c>
      <c r="F1489">
        <v>1.0329999999999999</v>
      </c>
      <c r="G1489">
        <f t="shared" si="23"/>
        <v>-85896.376000000004</v>
      </c>
    </row>
    <row r="1490" spans="1:7" x14ac:dyDescent="0.25">
      <c r="A1490">
        <v>74</v>
      </c>
      <c r="B1490">
        <v>51</v>
      </c>
      <c r="C1490">
        <v>125</v>
      </c>
      <c r="D1490" t="s">
        <v>49</v>
      </c>
      <c r="E1490">
        <v>-88256.274000000005</v>
      </c>
      <c r="F1490">
        <v>2.5990000000000002</v>
      </c>
      <c r="G1490">
        <f t="shared" si="23"/>
        <v>-88256.274000000005</v>
      </c>
    </row>
    <row r="1491" spans="1:7" x14ac:dyDescent="0.25">
      <c r="A1491">
        <v>73</v>
      </c>
      <c r="B1491">
        <v>52</v>
      </c>
      <c r="C1491">
        <v>125</v>
      </c>
      <c r="D1491" t="s">
        <v>50</v>
      </c>
      <c r="E1491">
        <v>-89022.974000000002</v>
      </c>
      <c r="F1491">
        <v>1.502</v>
      </c>
      <c r="G1491">
        <f t="shared" si="23"/>
        <v>-89022.974000000002</v>
      </c>
    </row>
    <row r="1492" spans="1:7" x14ac:dyDescent="0.25">
      <c r="A1492">
        <v>72</v>
      </c>
      <c r="B1492">
        <v>53</v>
      </c>
      <c r="C1492">
        <v>125</v>
      </c>
      <c r="D1492" t="s">
        <v>51</v>
      </c>
      <c r="E1492">
        <v>-88837.203999999998</v>
      </c>
      <c r="F1492">
        <v>1.504</v>
      </c>
      <c r="G1492">
        <f t="shared" si="23"/>
        <v>-88837.203999999998</v>
      </c>
    </row>
    <row r="1493" spans="1:7" x14ac:dyDescent="0.25">
      <c r="A1493">
        <v>71</v>
      </c>
      <c r="B1493">
        <v>54</v>
      </c>
      <c r="C1493">
        <v>125</v>
      </c>
      <c r="D1493" t="s">
        <v>52</v>
      </c>
      <c r="E1493">
        <v>-87193.380999999994</v>
      </c>
      <c r="F1493">
        <v>1.8360000000000001</v>
      </c>
      <c r="G1493">
        <f t="shared" si="23"/>
        <v>-87193.380999999994</v>
      </c>
    </row>
    <row r="1494" spans="1:7" x14ac:dyDescent="0.25">
      <c r="A1494">
        <v>70</v>
      </c>
      <c r="B1494">
        <v>55</v>
      </c>
      <c r="C1494">
        <v>125</v>
      </c>
      <c r="D1494" t="s">
        <v>53</v>
      </c>
      <c r="E1494">
        <v>-84087.95</v>
      </c>
      <c r="F1494">
        <v>7.7439999999999998</v>
      </c>
      <c r="G1494">
        <f t="shared" si="23"/>
        <v>-84087.95</v>
      </c>
    </row>
    <row r="1495" spans="1:7" x14ac:dyDescent="0.25">
      <c r="A1495">
        <v>69</v>
      </c>
      <c r="B1495">
        <v>56</v>
      </c>
      <c r="C1495">
        <v>125</v>
      </c>
      <c r="D1495" t="s">
        <v>54</v>
      </c>
      <c r="E1495">
        <v>-79668.964999999997</v>
      </c>
      <c r="F1495">
        <v>10.992000000000001</v>
      </c>
      <c r="G1495">
        <f t="shared" si="23"/>
        <v>-79668.964999999997</v>
      </c>
    </row>
    <row r="1496" spans="1:7" x14ac:dyDescent="0.25">
      <c r="A1496">
        <v>68</v>
      </c>
      <c r="B1496">
        <v>57</v>
      </c>
      <c r="C1496">
        <v>125</v>
      </c>
      <c r="D1496" t="s">
        <v>55</v>
      </c>
      <c r="E1496">
        <v>-73759.483999999997</v>
      </c>
      <c r="F1496">
        <v>25.997</v>
      </c>
      <c r="G1496">
        <f t="shared" si="23"/>
        <v>-73759.483999999997</v>
      </c>
    </row>
    <row r="1497" spans="1:7" x14ac:dyDescent="0.25">
      <c r="A1497">
        <v>67</v>
      </c>
      <c r="B1497">
        <v>58</v>
      </c>
      <c r="C1497">
        <v>125</v>
      </c>
      <c r="D1497" t="s">
        <v>56</v>
      </c>
      <c r="E1497" t="s">
        <v>474</v>
      </c>
      <c r="F1497" t="s">
        <v>203</v>
      </c>
      <c r="G1497" t="e">
        <f t="shared" si="23"/>
        <v>#VALUE!</v>
      </c>
    </row>
    <row r="1498" spans="1:7" x14ac:dyDescent="0.25">
      <c r="A1498">
        <v>66</v>
      </c>
      <c r="B1498">
        <v>59</v>
      </c>
      <c r="C1498">
        <v>125</v>
      </c>
      <c r="D1498" t="s">
        <v>57</v>
      </c>
      <c r="E1498" t="s">
        <v>890</v>
      </c>
      <c r="F1498" t="s">
        <v>225</v>
      </c>
      <c r="G1498" t="e">
        <f t="shared" si="23"/>
        <v>#VALUE!</v>
      </c>
    </row>
    <row r="1499" spans="1:7" x14ac:dyDescent="0.25">
      <c r="A1499">
        <v>65</v>
      </c>
      <c r="B1499">
        <v>60</v>
      </c>
      <c r="C1499">
        <v>125</v>
      </c>
      <c r="D1499" t="s">
        <v>58</v>
      </c>
      <c r="E1499" t="s">
        <v>891</v>
      </c>
      <c r="F1499" t="s">
        <v>197</v>
      </c>
      <c r="G1499" t="e">
        <f t="shared" si="23"/>
        <v>#VALUE!</v>
      </c>
    </row>
    <row r="1500" spans="1:7" x14ac:dyDescent="0.25">
      <c r="A1500">
        <v>81</v>
      </c>
      <c r="B1500">
        <v>45</v>
      </c>
      <c r="C1500">
        <v>126</v>
      </c>
      <c r="D1500" t="s">
        <v>43</v>
      </c>
      <c r="E1500" t="s">
        <v>892</v>
      </c>
      <c r="F1500" t="s">
        <v>582</v>
      </c>
      <c r="G1500" t="e">
        <f t="shared" si="23"/>
        <v>#VALUE!</v>
      </c>
    </row>
    <row r="1501" spans="1:7" x14ac:dyDescent="0.25">
      <c r="A1501">
        <v>80</v>
      </c>
      <c r="B1501">
        <v>46</v>
      </c>
      <c r="C1501">
        <v>126</v>
      </c>
      <c r="D1501" t="s">
        <v>44</v>
      </c>
      <c r="E1501" t="s">
        <v>893</v>
      </c>
      <c r="F1501" t="s">
        <v>609</v>
      </c>
      <c r="G1501" t="e">
        <f t="shared" si="23"/>
        <v>#VALUE!</v>
      </c>
    </row>
    <row r="1502" spans="1:7" x14ac:dyDescent="0.25">
      <c r="A1502">
        <v>79</v>
      </c>
      <c r="B1502">
        <v>47</v>
      </c>
      <c r="C1502">
        <v>126</v>
      </c>
      <c r="D1502" t="s">
        <v>45</v>
      </c>
      <c r="E1502" t="s">
        <v>894</v>
      </c>
      <c r="F1502" t="s">
        <v>202</v>
      </c>
      <c r="G1502" t="e">
        <f t="shared" si="23"/>
        <v>#VALUE!</v>
      </c>
    </row>
    <row r="1503" spans="1:7" x14ac:dyDescent="0.25">
      <c r="A1503">
        <v>78</v>
      </c>
      <c r="B1503">
        <v>48</v>
      </c>
      <c r="C1503">
        <v>126</v>
      </c>
      <c r="D1503" t="s">
        <v>46</v>
      </c>
      <c r="E1503">
        <v>-72256.801999999996</v>
      </c>
      <c r="F1503">
        <v>2.476</v>
      </c>
      <c r="G1503">
        <f t="shared" si="23"/>
        <v>-72256.801999999996</v>
      </c>
    </row>
    <row r="1504" spans="1:7" x14ac:dyDescent="0.25">
      <c r="A1504">
        <v>77</v>
      </c>
      <c r="B1504">
        <v>49</v>
      </c>
      <c r="C1504">
        <v>126</v>
      </c>
      <c r="D1504" t="s">
        <v>47</v>
      </c>
      <c r="E1504">
        <v>-77772.907999999996</v>
      </c>
      <c r="F1504">
        <v>26.920999999999999</v>
      </c>
      <c r="G1504">
        <f t="shared" si="23"/>
        <v>-77772.907999999996</v>
      </c>
    </row>
    <row r="1505" spans="1:7" x14ac:dyDescent="0.25">
      <c r="A1505">
        <v>76</v>
      </c>
      <c r="B1505">
        <v>50</v>
      </c>
      <c r="C1505">
        <v>126</v>
      </c>
      <c r="D1505" t="s">
        <v>48</v>
      </c>
      <c r="E1505">
        <v>-86015.24</v>
      </c>
      <c r="F1505">
        <v>10.446999999999999</v>
      </c>
      <c r="G1505">
        <f t="shared" si="23"/>
        <v>-86015.24</v>
      </c>
    </row>
    <row r="1506" spans="1:7" x14ac:dyDescent="0.25">
      <c r="A1506">
        <v>75</v>
      </c>
      <c r="B1506">
        <v>51</v>
      </c>
      <c r="C1506">
        <v>126</v>
      </c>
      <c r="D1506" t="s">
        <v>49</v>
      </c>
      <c r="E1506">
        <v>-86393.24</v>
      </c>
      <c r="F1506">
        <v>31.766999999999999</v>
      </c>
      <c r="G1506">
        <f t="shared" si="23"/>
        <v>-86393.24</v>
      </c>
    </row>
    <row r="1507" spans="1:7" x14ac:dyDescent="0.25">
      <c r="A1507">
        <v>74</v>
      </c>
      <c r="B1507">
        <v>52</v>
      </c>
      <c r="C1507">
        <v>126</v>
      </c>
      <c r="D1507" t="s">
        <v>50</v>
      </c>
      <c r="E1507">
        <v>-90065.347999999998</v>
      </c>
      <c r="F1507">
        <v>1.504</v>
      </c>
      <c r="G1507">
        <f t="shared" si="23"/>
        <v>-90065.347999999998</v>
      </c>
    </row>
    <row r="1508" spans="1:7" x14ac:dyDescent="0.25">
      <c r="A1508">
        <v>73</v>
      </c>
      <c r="B1508">
        <v>53</v>
      </c>
      <c r="C1508">
        <v>126</v>
      </c>
      <c r="D1508" t="s">
        <v>51</v>
      </c>
      <c r="E1508">
        <v>-87911.317999999999</v>
      </c>
      <c r="F1508">
        <v>3.8090000000000002</v>
      </c>
      <c r="G1508">
        <f t="shared" si="23"/>
        <v>-87911.317999999999</v>
      </c>
    </row>
    <row r="1509" spans="1:7" x14ac:dyDescent="0.25">
      <c r="A1509">
        <v>72</v>
      </c>
      <c r="B1509">
        <v>54</v>
      </c>
      <c r="C1509">
        <v>126</v>
      </c>
      <c r="D1509" t="s">
        <v>52</v>
      </c>
      <c r="E1509">
        <v>-89146.962</v>
      </c>
      <c r="F1509">
        <v>3.5</v>
      </c>
      <c r="G1509">
        <f t="shared" si="23"/>
        <v>-89146.962</v>
      </c>
    </row>
    <row r="1510" spans="1:7" x14ac:dyDescent="0.25">
      <c r="A1510">
        <v>71</v>
      </c>
      <c r="B1510">
        <v>55</v>
      </c>
      <c r="C1510">
        <v>126</v>
      </c>
      <c r="D1510" t="s">
        <v>53</v>
      </c>
      <c r="E1510">
        <v>-84350.828999999998</v>
      </c>
      <c r="F1510">
        <v>10.401</v>
      </c>
      <c r="G1510">
        <f t="shared" si="23"/>
        <v>-84350.828999999998</v>
      </c>
    </row>
    <row r="1511" spans="1:7" x14ac:dyDescent="0.25">
      <c r="A1511">
        <v>70</v>
      </c>
      <c r="B1511">
        <v>56</v>
      </c>
      <c r="C1511">
        <v>126</v>
      </c>
      <c r="D1511" t="s">
        <v>54</v>
      </c>
      <c r="E1511">
        <v>-82669.902000000002</v>
      </c>
      <c r="F1511">
        <v>12.497</v>
      </c>
      <c r="G1511">
        <f t="shared" si="23"/>
        <v>-82669.902000000002</v>
      </c>
    </row>
    <row r="1512" spans="1:7" x14ac:dyDescent="0.25">
      <c r="A1512">
        <v>69</v>
      </c>
      <c r="B1512">
        <v>57</v>
      </c>
      <c r="C1512">
        <v>126</v>
      </c>
      <c r="D1512" t="s">
        <v>55</v>
      </c>
      <c r="E1512">
        <v>-74973.467999999993</v>
      </c>
      <c r="F1512">
        <v>90.507999999999996</v>
      </c>
      <c r="G1512">
        <f t="shared" si="23"/>
        <v>-74973.467999999993</v>
      </c>
    </row>
    <row r="1513" spans="1:7" x14ac:dyDescent="0.25">
      <c r="A1513">
        <v>68</v>
      </c>
      <c r="B1513">
        <v>58</v>
      </c>
      <c r="C1513">
        <v>126</v>
      </c>
      <c r="D1513" t="s">
        <v>56</v>
      </c>
      <c r="E1513">
        <v>-70820.558000000005</v>
      </c>
      <c r="F1513">
        <v>27.945</v>
      </c>
      <c r="G1513">
        <f t="shared" si="23"/>
        <v>-70820.558000000005</v>
      </c>
    </row>
    <row r="1514" spans="1:7" x14ac:dyDescent="0.25">
      <c r="A1514">
        <v>67</v>
      </c>
      <c r="B1514">
        <v>59</v>
      </c>
      <c r="C1514">
        <v>126</v>
      </c>
      <c r="D1514" t="s">
        <v>57</v>
      </c>
      <c r="E1514" t="s">
        <v>895</v>
      </c>
      <c r="F1514" t="s">
        <v>203</v>
      </c>
      <c r="G1514" t="e">
        <f t="shared" si="23"/>
        <v>#VALUE!</v>
      </c>
    </row>
    <row r="1515" spans="1:7" x14ac:dyDescent="0.25">
      <c r="A1515">
        <v>66</v>
      </c>
      <c r="B1515">
        <v>60</v>
      </c>
      <c r="C1515">
        <v>126</v>
      </c>
      <c r="D1515" t="s">
        <v>58</v>
      </c>
      <c r="E1515" t="s">
        <v>896</v>
      </c>
      <c r="F1515" t="s">
        <v>200</v>
      </c>
      <c r="G1515" t="e">
        <f t="shared" si="23"/>
        <v>#VALUE!</v>
      </c>
    </row>
    <row r="1516" spans="1:7" x14ac:dyDescent="0.25">
      <c r="A1516">
        <v>65</v>
      </c>
      <c r="B1516">
        <v>61</v>
      </c>
      <c r="C1516">
        <v>126</v>
      </c>
      <c r="D1516" t="s">
        <v>59</v>
      </c>
      <c r="E1516" t="s">
        <v>897</v>
      </c>
      <c r="F1516" t="s">
        <v>582</v>
      </c>
      <c r="G1516" t="e">
        <f t="shared" si="23"/>
        <v>#VALUE!</v>
      </c>
    </row>
    <row r="1517" spans="1:7" x14ac:dyDescent="0.25">
      <c r="A1517">
        <v>82</v>
      </c>
      <c r="B1517">
        <v>45</v>
      </c>
      <c r="C1517">
        <v>127</v>
      </c>
      <c r="D1517" t="s">
        <v>43</v>
      </c>
      <c r="E1517" t="s">
        <v>898</v>
      </c>
      <c r="F1517" t="s">
        <v>617</v>
      </c>
      <c r="G1517" t="e">
        <f t="shared" si="23"/>
        <v>#VALUE!</v>
      </c>
    </row>
    <row r="1518" spans="1:7" x14ac:dyDescent="0.25">
      <c r="A1518">
        <v>81</v>
      </c>
      <c r="B1518">
        <v>46</v>
      </c>
      <c r="C1518">
        <v>127</v>
      </c>
      <c r="D1518" t="s">
        <v>44</v>
      </c>
      <c r="E1518" t="s">
        <v>899</v>
      </c>
      <c r="F1518" t="s">
        <v>582</v>
      </c>
      <c r="G1518" t="e">
        <f t="shared" si="23"/>
        <v>#VALUE!</v>
      </c>
    </row>
    <row r="1519" spans="1:7" x14ac:dyDescent="0.25">
      <c r="A1519">
        <v>80</v>
      </c>
      <c r="B1519">
        <v>47</v>
      </c>
      <c r="C1519">
        <v>127</v>
      </c>
      <c r="D1519" t="s">
        <v>45</v>
      </c>
      <c r="E1519" t="s">
        <v>900</v>
      </c>
      <c r="F1519" t="s">
        <v>202</v>
      </c>
      <c r="G1519" t="e">
        <f t="shared" si="23"/>
        <v>#VALUE!</v>
      </c>
    </row>
    <row r="1520" spans="1:7" x14ac:dyDescent="0.25">
      <c r="A1520">
        <v>79</v>
      </c>
      <c r="B1520">
        <v>48</v>
      </c>
      <c r="C1520">
        <v>127</v>
      </c>
      <c r="D1520" t="s">
        <v>46</v>
      </c>
      <c r="E1520">
        <v>-68747.402000000002</v>
      </c>
      <c r="F1520">
        <v>12.109</v>
      </c>
      <c r="G1520">
        <f t="shared" si="23"/>
        <v>-68747.402000000002</v>
      </c>
    </row>
    <row r="1521" spans="1:7" x14ac:dyDescent="0.25">
      <c r="A1521">
        <v>78</v>
      </c>
      <c r="B1521">
        <v>49</v>
      </c>
      <c r="C1521">
        <v>127</v>
      </c>
      <c r="D1521" t="s">
        <v>47</v>
      </c>
      <c r="E1521">
        <v>-76896.183999999994</v>
      </c>
      <c r="F1521">
        <v>21.157</v>
      </c>
      <c r="G1521">
        <f t="shared" si="23"/>
        <v>-76896.183999999994</v>
      </c>
    </row>
    <row r="1522" spans="1:7" x14ac:dyDescent="0.25">
      <c r="A1522">
        <v>77</v>
      </c>
      <c r="B1522">
        <v>50</v>
      </c>
      <c r="C1522">
        <v>127</v>
      </c>
      <c r="D1522" t="s">
        <v>48</v>
      </c>
      <c r="E1522">
        <v>-83470.803</v>
      </c>
      <c r="F1522">
        <v>10.057</v>
      </c>
      <c r="G1522">
        <f t="shared" si="23"/>
        <v>-83470.803</v>
      </c>
    </row>
    <row r="1523" spans="1:7" x14ac:dyDescent="0.25">
      <c r="A1523">
        <v>76</v>
      </c>
      <c r="B1523">
        <v>51</v>
      </c>
      <c r="C1523">
        <v>127</v>
      </c>
      <c r="D1523" t="s">
        <v>49</v>
      </c>
      <c r="E1523">
        <v>-86699.476999999999</v>
      </c>
      <c r="F1523">
        <v>5.1260000000000003</v>
      </c>
      <c r="G1523">
        <f t="shared" si="23"/>
        <v>-86699.476999999999</v>
      </c>
    </row>
    <row r="1524" spans="1:7" x14ac:dyDescent="0.25">
      <c r="A1524">
        <v>75</v>
      </c>
      <c r="B1524">
        <v>52</v>
      </c>
      <c r="C1524">
        <v>127</v>
      </c>
      <c r="D1524" t="s">
        <v>50</v>
      </c>
      <c r="E1524">
        <v>-88281.678</v>
      </c>
      <c r="F1524">
        <v>1.514</v>
      </c>
      <c r="G1524">
        <f t="shared" si="23"/>
        <v>-88281.678</v>
      </c>
    </row>
    <row r="1525" spans="1:7" x14ac:dyDescent="0.25">
      <c r="A1525">
        <v>74</v>
      </c>
      <c r="B1525">
        <v>53</v>
      </c>
      <c r="C1525">
        <v>127</v>
      </c>
      <c r="D1525" t="s">
        <v>51</v>
      </c>
      <c r="E1525">
        <v>-88983.909</v>
      </c>
      <c r="F1525">
        <v>3.6469999999999998</v>
      </c>
      <c r="G1525">
        <f t="shared" si="23"/>
        <v>-88983.909</v>
      </c>
    </row>
    <row r="1526" spans="1:7" x14ac:dyDescent="0.25">
      <c r="A1526">
        <v>73</v>
      </c>
      <c r="B1526">
        <v>54</v>
      </c>
      <c r="C1526">
        <v>127</v>
      </c>
      <c r="D1526" t="s">
        <v>52</v>
      </c>
      <c r="E1526">
        <v>-88321.56</v>
      </c>
      <c r="F1526">
        <v>4.1100000000000003</v>
      </c>
      <c r="G1526">
        <f t="shared" si="23"/>
        <v>-88321.56</v>
      </c>
    </row>
    <row r="1527" spans="1:7" x14ac:dyDescent="0.25">
      <c r="A1527">
        <v>72</v>
      </c>
      <c r="B1527">
        <v>55</v>
      </c>
      <c r="C1527">
        <v>127</v>
      </c>
      <c r="D1527" t="s">
        <v>53</v>
      </c>
      <c r="E1527">
        <v>-86240.153999999995</v>
      </c>
      <c r="F1527">
        <v>5.5780000000000003</v>
      </c>
      <c r="G1527">
        <f t="shared" si="23"/>
        <v>-86240.153999999995</v>
      </c>
    </row>
    <row r="1528" spans="1:7" x14ac:dyDescent="0.25">
      <c r="A1528">
        <v>71</v>
      </c>
      <c r="B1528">
        <v>56</v>
      </c>
      <c r="C1528">
        <v>127</v>
      </c>
      <c r="D1528" t="s">
        <v>54</v>
      </c>
      <c r="E1528">
        <v>-82817.944000000003</v>
      </c>
      <c r="F1528">
        <v>11.356999999999999</v>
      </c>
      <c r="G1528">
        <f t="shared" si="23"/>
        <v>-82817.944000000003</v>
      </c>
    </row>
    <row r="1529" spans="1:7" x14ac:dyDescent="0.25">
      <c r="A1529">
        <v>70</v>
      </c>
      <c r="B1529">
        <v>57</v>
      </c>
      <c r="C1529">
        <v>127</v>
      </c>
      <c r="D1529" t="s">
        <v>55</v>
      </c>
      <c r="E1529">
        <v>-77896.107999999993</v>
      </c>
      <c r="F1529">
        <v>26</v>
      </c>
      <c r="G1529">
        <f t="shared" si="23"/>
        <v>-77896.107999999993</v>
      </c>
    </row>
    <row r="1530" spans="1:7" x14ac:dyDescent="0.25">
      <c r="A1530">
        <v>69</v>
      </c>
      <c r="B1530">
        <v>58</v>
      </c>
      <c r="C1530">
        <v>127</v>
      </c>
      <c r="D1530" t="s">
        <v>56</v>
      </c>
      <c r="E1530">
        <v>-71979.335999999996</v>
      </c>
      <c r="F1530">
        <v>28.876000000000001</v>
      </c>
      <c r="G1530">
        <f t="shared" si="23"/>
        <v>-71979.335999999996</v>
      </c>
    </row>
    <row r="1531" spans="1:7" x14ac:dyDescent="0.25">
      <c r="A1531">
        <v>68</v>
      </c>
      <c r="B1531">
        <v>59</v>
      </c>
      <c r="C1531">
        <v>127</v>
      </c>
      <c r="D1531" t="s">
        <v>57</v>
      </c>
      <c r="E1531" t="s">
        <v>236</v>
      </c>
      <c r="F1531" t="s">
        <v>203</v>
      </c>
      <c r="G1531" t="e">
        <f t="shared" si="23"/>
        <v>#VALUE!</v>
      </c>
    </row>
    <row r="1532" spans="1:7" x14ac:dyDescent="0.25">
      <c r="A1532">
        <v>67</v>
      </c>
      <c r="B1532">
        <v>60</v>
      </c>
      <c r="C1532">
        <v>127</v>
      </c>
      <c r="D1532" t="s">
        <v>58</v>
      </c>
      <c r="E1532" t="s">
        <v>901</v>
      </c>
      <c r="F1532" t="s">
        <v>200</v>
      </c>
      <c r="G1532" t="e">
        <f t="shared" si="23"/>
        <v>#VALUE!</v>
      </c>
    </row>
    <row r="1533" spans="1:7" x14ac:dyDescent="0.25">
      <c r="A1533">
        <v>66</v>
      </c>
      <c r="B1533">
        <v>61</v>
      </c>
      <c r="C1533">
        <v>127</v>
      </c>
      <c r="D1533" t="s">
        <v>59</v>
      </c>
      <c r="E1533" t="s">
        <v>902</v>
      </c>
      <c r="F1533" t="s">
        <v>197</v>
      </c>
      <c r="G1533" t="e">
        <f t="shared" si="23"/>
        <v>#VALUE!</v>
      </c>
    </row>
    <row r="1534" spans="1:7" x14ac:dyDescent="0.25">
      <c r="A1534">
        <v>82</v>
      </c>
      <c r="B1534">
        <v>46</v>
      </c>
      <c r="C1534">
        <v>128</v>
      </c>
      <c r="D1534" t="s">
        <v>44</v>
      </c>
      <c r="E1534" t="s">
        <v>903</v>
      </c>
      <c r="F1534" t="s">
        <v>582</v>
      </c>
      <c r="G1534" t="e">
        <f t="shared" si="23"/>
        <v>#VALUE!</v>
      </c>
    </row>
    <row r="1535" spans="1:7" x14ac:dyDescent="0.25">
      <c r="A1535">
        <v>81</v>
      </c>
      <c r="B1535">
        <v>47</v>
      </c>
      <c r="C1535">
        <v>128</v>
      </c>
      <c r="D1535" t="s">
        <v>45</v>
      </c>
      <c r="E1535" t="s">
        <v>904</v>
      </c>
      <c r="F1535" t="s">
        <v>225</v>
      </c>
      <c r="G1535" t="e">
        <f t="shared" si="23"/>
        <v>#VALUE!</v>
      </c>
    </row>
    <row r="1536" spans="1:7" x14ac:dyDescent="0.25">
      <c r="A1536">
        <v>80</v>
      </c>
      <c r="B1536">
        <v>48</v>
      </c>
      <c r="C1536">
        <v>128</v>
      </c>
      <c r="D1536" t="s">
        <v>46</v>
      </c>
      <c r="E1536">
        <v>-67241.89</v>
      </c>
      <c r="F1536">
        <v>7.2439999999999998</v>
      </c>
      <c r="G1536">
        <f t="shared" si="23"/>
        <v>-67241.89</v>
      </c>
    </row>
    <row r="1537" spans="1:7" x14ac:dyDescent="0.25">
      <c r="A1537">
        <v>79</v>
      </c>
      <c r="B1537">
        <v>49</v>
      </c>
      <c r="C1537">
        <v>128</v>
      </c>
      <c r="D1537" t="s">
        <v>47</v>
      </c>
      <c r="E1537">
        <v>-74145.941000000006</v>
      </c>
      <c r="F1537">
        <v>153.47900000000001</v>
      </c>
      <c r="G1537">
        <f t="shared" si="23"/>
        <v>-74145.941000000006</v>
      </c>
    </row>
    <row r="1538" spans="1:7" x14ac:dyDescent="0.25">
      <c r="A1538">
        <v>78</v>
      </c>
      <c r="B1538">
        <v>50</v>
      </c>
      <c r="C1538">
        <v>128</v>
      </c>
      <c r="D1538" t="s">
        <v>48</v>
      </c>
      <c r="E1538">
        <v>-83362.008000000002</v>
      </c>
      <c r="F1538">
        <v>17.66</v>
      </c>
      <c r="G1538">
        <f t="shared" si="23"/>
        <v>-83362.008000000002</v>
      </c>
    </row>
    <row r="1539" spans="1:7" x14ac:dyDescent="0.25">
      <c r="A1539">
        <v>77</v>
      </c>
      <c r="B1539">
        <v>51</v>
      </c>
      <c r="C1539">
        <v>128</v>
      </c>
      <c r="D1539" t="s">
        <v>49</v>
      </c>
      <c r="E1539">
        <v>-84630.285999999993</v>
      </c>
      <c r="F1539">
        <v>19.119</v>
      </c>
      <c r="G1539">
        <f t="shared" si="23"/>
        <v>-84630.285999999993</v>
      </c>
    </row>
    <row r="1540" spans="1:7" x14ac:dyDescent="0.25">
      <c r="A1540">
        <v>76</v>
      </c>
      <c r="B1540">
        <v>52</v>
      </c>
      <c r="C1540">
        <v>128</v>
      </c>
      <c r="D1540" t="s">
        <v>50</v>
      </c>
      <c r="E1540">
        <v>-88993.716</v>
      </c>
      <c r="F1540">
        <v>0.86599999999999999</v>
      </c>
      <c r="G1540">
        <f t="shared" si="23"/>
        <v>-88993.716</v>
      </c>
    </row>
    <row r="1541" spans="1:7" x14ac:dyDescent="0.25">
      <c r="A1541">
        <v>75</v>
      </c>
      <c r="B1541">
        <v>53</v>
      </c>
      <c r="C1541">
        <v>128</v>
      </c>
      <c r="D1541" t="s">
        <v>51</v>
      </c>
      <c r="E1541">
        <v>-87738.724000000002</v>
      </c>
      <c r="F1541">
        <v>3.6469999999999998</v>
      </c>
      <c r="G1541">
        <f t="shared" si="23"/>
        <v>-87738.724000000002</v>
      </c>
    </row>
    <row r="1542" spans="1:7" x14ac:dyDescent="0.25">
      <c r="A1542">
        <v>74</v>
      </c>
      <c r="B1542">
        <v>54</v>
      </c>
      <c r="C1542">
        <v>128</v>
      </c>
      <c r="D1542" t="s">
        <v>52</v>
      </c>
      <c r="E1542">
        <v>-89860.297999999995</v>
      </c>
      <c r="F1542">
        <v>1.0609999999999999</v>
      </c>
      <c r="G1542">
        <f t="shared" si="23"/>
        <v>-89860.297999999995</v>
      </c>
    </row>
    <row r="1543" spans="1:7" x14ac:dyDescent="0.25">
      <c r="A1543">
        <v>73</v>
      </c>
      <c r="B1543">
        <v>55</v>
      </c>
      <c r="C1543">
        <v>128</v>
      </c>
      <c r="D1543" t="s">
        <v>53</v>
      </c>
      <c r="E1543">
        <v>-85931.581000000006</v>
      </c>
      <c r="F1543">
        <v>5.4429999999999996</v>
      </c>
      <c r="G1543">
        <f t="shared" si="23"/>
        <v>-85931.581000000006</v>
      </c>
    </row>
    <row r="1544" spans="1:7" x14ac:dyDescent="0.25">
      <c r="A1544">
        <v>72</v>
      </c>
      <c r="B1544">
        <v>56</v>
      </c>
      <c r="C1544">
        <v>128</v>
      </c>
      <c r="D1544" t="s">
        <v>54</v>
      </c>
      <c r="E1544">
        <v>-85378.497000000003</v>
      </c>
      <c r="F1544">
        <v>5.1950000000000003</v>
      </c>
      <c r="G1544">
        <f t="shared" si="23"/>
        <v>-85378.497000000003</v>
      </c>
    </row>
    <row r="1545" spans="1:7" x14ac:dyDescent="0.25">
      <c r="A1545">
        <v>71</v>
      </c>
      <c r="B1545">
        <v>57</v>
      </c>
      <c r="C1545">
        <v>128</v>
      </c>
      <c r="D1545" t="s">
        <v>55</v>
      </c>
      <c r="E1545">
        <v>-78625.430999999997</v>
      </c>
      <c r="F1545">
        <v>54.448</v>
      </c>
      <c r="G1545">
        <f t="shared" ref="G1545:G1608" si="24">IF(ISNUMBER(E1545),E1545,VALUE(SUBSTITUTE(E1545,"#",".01")))</f>
        <v>-78625.430999999997</v>
      </c>
    </row>
    <row r="1546" spans="1:7" x14ac:dyDescent="0.25">
      <c r="A1546">
        <v>70</v>
      </c>
      <c r="B1546">
        <v>58</v>
      </c>
      <c r="C1546">
        <v>128</v>
      </c>
      <c r="D1546" t="s">
        <v>56</v>
      </c>
      <c r="E1546">
        <v>-75533.917000000001</v>
      </c>
      <c r="F1546">
        <v>27.945</v>
      </c>
      <c r="G1546">
        <f t="shared" si="24"/>
        <v>-75533.917000000001</v>
      </c>
    </row>
    <row r="1547" spans="1:7" x14ac:dyDescent="0.25">
      <c r="A1547">
        <v>69</v>
      </c>
      <c r="B1547">
        <v>59</v>
      </c>
      <c r="C1547">
        <v>128</v>
      </c>
      <c r="D1547" t="s">
        <v>57</v>
      </c>
      <c r="E1547">
        <v>-66330.756999999998</v>
      </c>
      <c r="F1547">
        <v>29.808</v>
      </c>
      <c r="G1547">
        <f t="shared" si="24"/>
        <v>-66330.756999999998</v>
      </c>
    </row>
    <row r="1548" spans="1:7" x14ac:dyDescent="0.25">
      <c r="A1548">
        <v>68</v>
      </c>
      <c r="B1548">
        <v>60</v>
      </c>
      <c r="C1548">
        <v>128</v>
      </c>
      <c r="D1548" t="s">
        <v>58</v>
      </c>
      <c r="E1548" t="s">
        <v>905</v>
      </c>
      <c r="F1548" t="s">
        <v>203</v>
      </c>
      <c r="G1548" t="e">
        <f t="shared" si="24"/>
        <v>#VALUE!</v>
      </c>
    </row>
    <row r="1549" spans="1:7" x14ac:dyDescent="0.25">
      <c r="A1549">
        <v>67</v>
      </c>
      <c r="B1549">
        <v>61</v>
      </c>
      <c r="C1549">
        <v>128</v>
      </c>
      <c r="D1549" t="s">
        <v>59</v>
      </c>
      <c r="E1549" t="s">
        <v>906</v>
      </c>
      <c r="F1549" t="s">
        <v>200</v>
      </c>
      <c r="G1549" t="e">
        <f t="shared" si="24"/>
        <v>#VALUE!</v>
      </c>
    </row>
    <row r="1550" spans="1:7" x14ac:dyDescent="0.25">
      <c r="A1550">
        <v>66</v>
      </c>
      <c r="B1550">
        <v>62</v>
      </c>
      <c r="C1550">
        <v>128</v>
      </c>
      <c r="D1550" t="s">
        <v>60</v>
      </c>
      <c r="E1550" t="s">
        <v>907</v>
      </c>
      <c r="F1550" t="s">
        <v>582</v>
      </c>
      <c r="G1550" t="e">
        <f t="shared" si="24"/>
        <v>#VALUE!</v>
      </c>
    </row>
    <row r="1551" spans="1:7" x14ac:dyDescent="0.25">
      <c r="A1551">
        <v>83</v>
      </c>
      <c r="B1551">
        <v>46</v>
      </c>
      <c r="C1551">
        <v>129</v>
      </c>
      <c r="D1551" t="s">
        <v>44</v>
      </c>
      <c r="E1551" t="s">
        <v>908</v>
      </c>
      <c r="F1551" t="s">
        <v>617</v>
      </c>
      <c r="G1551" t="e">
        <f t="shared" si="24"/>
        <v>#VALUE!</v>
      </c>
    </row>
    <row r="1552" spans="1:7" x14ac:dyDescent="0.25">
      <c r="A1552">
        <v>82</v>
      </c>
      <c r="B1552">
        <v>47</v>
      </c>
      <c r="C1552">
        <v>129</v>
      </c>
      <c r="D1552" t="s">
        <v>45</v>
      </c>
      <c r="E1552" t="s">
        <v>909</v>
      </c>
      <c r="F1552" t="s">
        <v>609</v>
      </c>
      <c r="G1552" t="e">
        <f t="shared" si="24"/>
        <v>#VALUE!</v>
      </c>
    </row>
    <row r="1553" spans="1:7" x14ac:dyDescent="0.25">
      <c r="A1553">
        <v>81</v>
      </c>
      <c r="B1553">
        <v>48</v>
      </c>
      <c r="C1553">
        <v>129</v>
      </c>
      <c r="D1553" t="s">
        <v>46</v>
      </c>
      <c r="E1553">
        <v>-63058.046000000002</v>
      </c>
      <c r="F1553">
        <v>16.766999999999999</v>
      </c>
      <c r="G1553">
        <f t="shared" si="24"/>
        <v>-63058.046000000002</v>
      </c>
    </row>
    <row r="1554" spans="1:7" x14ac:dyDescent="0.25">
      <c r="A1554">
        <v>80</v>
      </c>
      <c r="B1554">
        <v>49</v>
      </c>
      <c r="C1554">
        <v>129</v>
      </c>
      <c r="D1554" t="s">
        <v>47</v>
      </c>
      <c r="E1554">
        <v>-72837.72</v>
      </c>
      <c r="F1554">
        <v>2.6930000000000001</v>
      </c>
      <c r="G1554">
        <f t="shared" si="24"/>
        <v>-72837.72</v>
      </c>
    </row>
    <row r="1555" spans="1:7" x14ac:dyDescent="0.25">
      <c r="A1555">
        <v>79</v>
      </c>
      <c r="B1555">
        <v>50</v>
      </c>
      <c r="C1555">
        <v>129</v>
      </c>
      <c r="D1555" t="s">
        <v>48</v>
      </c>
      <c r="E1555">
        <v>-80590.903000000006</v>
      </c>
      <c r="F1555">
        <v>17.277000000000001</v>
      </c>
      <c r="G1555">
        <f t="shared" si="24"/>
        <v>-80590.903000000006</v>
      </c>
    </row>
    <row r="1556" spans="1:7" x14ac:dyDescent="0.25">
      <c r="A1556">
        <v>78</v>
      </c>
      <c r="B1556">
        <v>51</v>
      </c>
      <c r="C1556">
        <v>129</v>
      </c>
      <c r="D1556" t="s">
        <v>49</v>
      </c>
      <c r="E1556">
        <v>-84629.307000000001</v>
      </c>
      <c r="F1556">
        <v>21.231000000000002</v>
      </c>
      <c r="G1556">
        <f t="shared" si="24"/>
        <v>-84629.307000000001</v>
      </c>
    </row>
    <row r="1557" spans="1:7" x14ac:dyDescent="0.25">
      <c r="A1557">
        <v>77</v>
      </c>
      <c r="B1557">
        <v>52</v>
      </c>
      <c r="C1557">
        <v>129</v>
      </c>
      <c r="D1557" t="s">
        <v>50</v>
      </c>
      <c r="E1557">
        <v>-87004.807000000001</v>
      </c>
      <c r="F1557">
        <v>0.86899999999999999</v>
      </c>
      <c r="G1557">
        <f t="shared" si="24"/>
        <v>-87004.807000000001</v>
      </c>
    </row>
    <row r="1558" spans="1:7" x14ac:dyDescent="0.25">
      <c r="A1558">
        <v>76</v>
      </c>
      <c r="B1558">
        <v>53</v>
      </c>
      <c r="C1558">
        <v>129</v>
      </c>
      <c r="D1558" t="s">
        <v>51</v>
      </c>
      <c r="E1558">
        <v>-88507.125</v>
      </c>
      <c r="F1558">
        <v>3.1680000000000001</v>
      </c>
      <c r="G1558">
        <f t="shared" si="24"/>
        <v>-88507.125</v>
      </c>
    </row>
    <row r="1559" spans="1:7" x14ac:dyDescent="0.25">
      <c r="A1559">
        <v>75</v>
      </c>
      <c r="B1559">
        <v>54</v>
      </c>
      <c r="C1559">
        <v>129</v>
      </c>
      <c r="D1559" t="s">
        <v>52</v>
      </c>
      <c r="E1559">
        <v>-88696.058959999995</v>
      </c>
      <c r="F1559">
        <v>5.3699999999999998E-3</v>
      </c>
      <c r="G1559">
        <f t="shared" si="24"/>
        <v>-88696.058959999995</v>
      </c>
    </row>
    <row r="1560" spans="1:7" x14ac:dyDescent="0.25">
      <c r="A1560">
        <v>74</v>
      </c>
      <c r="B1560">
        <v>55</v>
      </c>
      <c r="C1560">
        <v>129</v>
      </c>
      <c r="D1560" t="s">
        <v>53</v>
      </c>
      <c r="E1560">
        <v>-87499.245999999999</v>
      </c>
      <c r="F1560">
        <v>4.5549999999999997</v>
      </c>
      <c r="G1560">
        <f t="shared" si="24"/>
        <v>-87499.245999999999</v>
      </c>
    </row>
    <row r="1561" spans="1:7" x14ac:dyDescent="0.25">
      <c r="A1561">
        <v>73</v>
      </c>
      <c r="B1561">
        <v>56</v>
      </c>
      <c r="C1561">
        <v>129</v>
      </c>
      <c r="D1561" t="s">
        <v>54</v>
      </c>
      <c r="E1561">
        <v>-85063.198000000004</v>
      </c>
      <c r="F1561">
        <v>10.577</v>
      </c>
      <c r="G1561">
        <f t="shared" si="24"/>
        <v>-85063.198000000004</v>
      </c>
    </row>
    <row r="1562" spans="1:7" x14ac:dyDescent="0.25">
      <c r="A1562">
        <v>72</v>
      </c>
      <c r="B1562">
        <v>57</v>
      </c>
      <c r="C1562">
        <v>129</v>
      </c>
      <c r="D1562" t="s">
        <v>55</v>
      </c>
      <c r="E1562">
        <v>-81324.573000000004</v>
      </c>
      <c r="F1562">
        <v>21.350999999999999</v>
      </c>
      <c r="G1562">
        <f t="shared" si="24"/>
        <v>-81324.573000000004</v>
      </c>
    </row>
    <row r="1563" spans="1:7" x14ac:dyDescent="0.25">
      <c r="A1563">
        <v>71</v>
      </c>
      <c r="B1563">
        <v>58</v>
      </c>
      <c r="C1563">
        <v>129</v>
      </c>
      <c r="D1563" t="s">
        <v>56</v>
      </c>
      <c r="E1563">
        <v>-76287.495999999999</v>
      </c>
      <c r="F1563">
        <v>27.945</v>
      </c>
      <c r="G1563">
        <f t="shared" si="24"/>
        <v>-76287.495999999999</v>
      </c>
    </row>
    <row r="1564" spans="1:7" x14ac:dyDescent="0.25">
      <c r="A1564">
        <v>70</v>
      </c>
      <c r="B1564">
        <v>59</v>
      </c>
      <c r="C1564">
        <v>129</v>
      </c>
      <c r="D1564" t="s">
        <v>57</v>
      </c>
      <c r="E1564">
        <v>-69773.558000000005</v>
      </c>
      <c r="F1564">
        <v>29.808</v>
      </c>
      <c r="G1564">
        <f t="shared" si="24"/>
        <v>-69773.558000000005</v>
      </c>
    </row>
    <row r="1565" spans="1:7" x14ac:dyDescent="0.25">
      <c r="A1565">
        <v>69</v>
      </c>
      <c r="B1565">
        <v>60</v>
      </c>
      <c r="C1565">
        <v>129</v>
      </c>
      <c r="D1565" t="s">
        <v>58</v>
      </c>
      <c r="E1565" t="s">
        <v>910</v>
      </c>
      <c r="F1565" t="s">
        <v>223</v>
      </c>
      <c r="G1565" t="e">
        <f t="shared" si="24"/>
        <v>#VALUE!</v>
      </c>
    </row>
    <row r="1566" spans="1:7" x14ac:dyDescent="0.25">
      <c r="A1566">
        <v>68</v>
      </c>
      <c r="B1566">
        <v>61</v>
      </c>
      <c r="C1566">
        <v>129</v>
      </c>
      <c r="D1566" t="s">
        <v>59</v>
      </c>
      <c r="E1566" t="s">
        <v>911</v>
      </c>
      <c r="F1566" t="s">
        <v>200</v>
      </c>
      <c r="G1566" t="e">
        <f t="shared" si="24"/>
        <v>#VALUE!</v>
      </c>
    </row>
    <row r="1567" spans="1:7" x14ac:dyDescent="0.25">
      <c r="A1567">
        <v>67</v>
      </c>
      <c r="B1567">
        <v>62</v>
      </c>
      <c r="C1567">
        <v>129</v>
      </c>
      <c r="D1567" t="s">
        <v>60</v>
      </c>
      <c r="E1567" t="s">
        <v>888</v>
      </c>
      <c r="F1567" t="s">
        <v>582</v>
      </c>
      <c r="G1567" t="e">
        <f t="shared" si="24"/>
        <v>#VALUE!</v>
      </c>
    </row>
    <row r="1568" spans="1:7" x14ac:dyDescent="0.25">
      <c r="A1568">
        <v>83</v>
      </c>
      <c r="B1568">
        <v>47</v>
      </c>
      <c r="C1568">
        <v>130</v>
      </c>
      <c r="D1568" t="s">
        <v>45</v>
      </c>
      <c r="E1568" t="s">
        <v>912</v>
      </c>
      <c r="F1568" t="s">
        <v>582</v>
      </c>
      <c r="G1568" t="e">
        <f t="shared" si="24"/>
        <v>#VALUE!</v>
      </c>
    </row>
    <row r="1569" spans="1:7" x14ac:dyDescent="0.25">
      <c r="A1569">
        <v>82</v>
      </c>
      <c r="B1569">
        <v>48</v>
      </c>
      <c r="C1569">
        <v>130</v>
      </c>
      <c r="D1569" t="s">
        <v>46</v>
      </c>
      <c r="E1569">
        <v>-61117.589</v>
      </c>
      <c r="F1569">
        <v>22.356000000000002</v>
      </c>
      <c r="G1569">
        <f t="shared" si="24"/>
        <v>-61117.589</v>
      </c>
    </row>
    <row r="1570" spans="1:7" x14ac:dyDescent="0.25">
      <c r="A1570">
        <v>81</v>
      </c>
      <c r="B1570">
        <v>49</v>
      </c>
      <c r="C1570">
        <v>130</v>
      </c>
      <c r="D1570" t="s">
        <v>47</v>
      </c>
      <c r="E1570">
        <v>-69883.206000000006</v>
      </c>
      <c r="F1570">
        <v>38.045999999999999</v>
      </c>
      <c r="G1570">
        <f t="shared" si="24"/>
        <v>-69883.206000000006</v>
      </c>
    </row>
    <row r="1571" spans="1:7" x14ac:dyDescent="0.25">
      <c r="A1571">
        <v>80</v>
      </c>
      <c r="B1571">
        <v>50</v>
      </c>
      <c r="C1571">
        <v>130</v>
      </c>
      <c r="D1571" t="s">
        <v>48</v>
      </c>
      <c r="E1571">
        <v>-80132.206000000006</v>
      </c>
      <c r="F1571">
        <v>1.873</v>
      </c>
      <c r="G1571">
        <f t="shared" si="24"/>
        <v>-80132.206000000006</v>
      </c>
    </row>
    <row r="1572" spans="1:7" x14ac:dyDescent="0.25">
      <c r="A1572">
        <v>79</v>
      </c>
      <c r="B1572">
        <v>51</v>
      </c>
      <c r="C1572">
        <v>130</v>
      </c>
      <c r="D1572" t="s">
        <v>49</v>
      </c>
      <c r="E1572">
        <v>-82285.676000000007</v>
      </c>
      <c r="F1572">
        <v>14.212</v>
      </c>
      <c r="G1572">
        <f t="shared" si="24"/>
        <v>-82285.676000000007</v>
      </c>
    </row>
    <row r="1573" spans="1:7" x14ac:dyDescent="0.25">
      <c r="A1573">
        <v>78</v>
      </c>
      <c r="B1573">
        <v>52</v>
      </c>
      <c r="C1573">
        <v>130</v>
      </c>
      <c r="D1573" t="s">
        <v>50</v>
      </c>
      <c r="E1573">
        <v>-87352.948999999993</v>
      </c>
      <c r="F1573">
        <v>1.0999999999999999E-2</v>
      </c>
      <c r="G1573">
        <f t="shared" si="24"/>
        <v>-87352.948999999993</v>
      </c>
    </row>
    <row r="1574" spans="1:7" x14ac:dyDescent="0.25">
      <c r="A1574">
        <v>77</v>
      </c>
      <c r="B1574">
        <v>53</v>
      </c>
      <c r="C1574">
        <v>130</v>
      </c>
      <c r="D1574" t="s">
        <v>51</v>
      </c>
      <c r="E1574">
        <v>-86936.138000000006</v>
      </c>
      <c r="F1574">
        <v>3.1680000000000001</v>
      </c>
      <c r="G1574">
        <f t="shared" si="24"/>
        <v>-86936.138000000006</v>
      </c>
    </row>
    <row r="1575" spans="1:7" x14ac:dyDescent="0.25">
      <c r="A1575">
        <v>76</v>
      </c>
      <c r="B1575">
        <v>54</v>
      </c>
      <c r="C1575">
        <v>130</v>
      </c>
      <c r="D1575" t="s">
        <v>52</v>
      </c>
      <c r="E1575">
        <v>-89880.463000000003</v>
      </c>
      <c r="F1575">
        <v>8.9999999999999993E-3</v>
      </c>
      <c r="G1575">
        <f t="shared" si="24"/>
        <v>-89880.463000000003</v>
      </c>
    </row>
    <row r="1576" spans="1:7" x14ac:dyDescent="0.25">
      <c r="A1576">
        <v>75</v>
      </c>
      <c r="B1576">
        <v>55</v>
      </c>
      <c r="C1576">
        <v>130</v>
      </c>
      <c r="D1576" t="s">
        <v>53</v>
      </c>
      <c r="E1576">
        <v>-86899.743000000002</v>
      </c>
      <c r="F1576">
        <v>8.3569999999999993</v>
      </c>
      <c r="G1576">
        <f t="shared" si="24"/>
        <v>-86899.743000000002</v>
      </c>
    </row>
    <row r="1577" spans="1:7" x14ac:dyDescent="0.25">
      <c r="A1577">
        <v>74</v>
      </c>
      <c r="B1577">
        <v>56</v>
      </c>
      <c r="C1577">
        <v>130</v>
      </c>
      <c r="D1577" t="s">
        <v>54</v>
      </c>
      <c r="E1577">
        <v>-87261.543999999994</v>
      </c>
      <c r="F1577">
        <v>2.5529999999999999</v>
      </c>
      <c r="G1577">
        <f t="shared" si="24"/>
        <v>-87261.543999999994</v>
      </c>
    </row>
    <row r="1578" spans="1:7" x14ac:dyDescent="0.25">
      <c r="A1578">
        <v>73</v>
      </c>
      <c r="B1578">
        <v>57</v>
      </c>
      <c r="C1578">
        <v>130</v>
      </c>
      <c r="D1578" t="s">
        <v>55</v>
      </c>
      <c r="E1578">
        <v>-81627.365999999995</v>
      </c>
      <c r="F1578">
        <v>25.946000000000002</v>
      </c>
      <c r="G1578">
        <f t="shared" si="24"/>
        <v>-81627.365999999995</v>
      </c>
    </row>
    <row r="1579" spans="1:7" x14ac:dyDescent="0.25">
      <c r="A1579">
        <v>72</v>
      </c>
      <c r="B1579">
        <v>58</v>
      </c>
      <c r="C1579">
        <v>130</v>
      </c>
      <c r="D1579" t="s">
        <v>56</v>
      </c>
      <c r="E1579">
        <v>-79422.904999999999</v>
      </c>
      <c r="F1579">
        <v>27.945</v>
      </c>
      <c r="G1579">
        <f t="shared" si="24"/>
        <v>-79422.904999999999</v>
      </c>
    </row>
    <row r="1580" spans="1:7" x14ac:dyDescent="0.25">
      <c r="A1580">
        <v>71</v>
      </c>
      <c r="B1580">
        <v>59</v>
      </c>
      <c r="C1580">
        <v>130</v>
      </c>
      <c r="D1580" t="s">
        <v>57</v>
      </c>
      <c r="E1580">
        <v>-71175.456999999995</v>
      </c>
      <c r="F1580">
        <v>64.272999999999996</v>
      </c>
      <c r="G1580">
        <f t="shared" si="24"/>
        <v>-71175.456999999995</v>
      </c>
    </row>
    <row r="1581" spans="1:7" x14ac:dyDescent="0.25">
      <c r="A1581">
        <v>70</v>
      </c>
      <c r="B1581">
        <v>60</v>
      </c>
      <c r="C1581">
        <v>130</v>
      </c>
      <c r="D1581" t="s">
        <v>58</v>
      </c>
      <c r="E1581">
        <v>-66596.232000000004</v>
      </c>
      <c r="F1581">
        <v>27.945</v>
      </c>
      <c r="G1581">
        <f t="shared" si="24"/>
        <v>-66596.232000000004</v>
      </c>
    </row>
    <row r="1582" spans="1:7" x14ac:dyDescent="0.25">
      <c r="A1582">
        <v>69</v>
      </c>
      <c r="B1582">
        <v>61</v>
      </c>
      <c r="C1582">
        <v>130</v>
      </c>
      <c r="D1582" t="s">
        <v>59</v>
      </c>
      <c r="E1582" t="s">
        <v>913</v>
      </c>
      <c r="F1582" t="s">
        <v>203</v>
      </c>
      <c r="G1582" t="e">
        <f t="shared" si="24"/>
        <v>#VALUE!</v>
      </c>
    </row>
    <row r="1583" spans="1:7" x14ac:dyDescent="0.25">
      <c r="A1583">
        <v>68</v>
      </c>
      <c r="B1583">
        <v>62</v>
      </c>
      <c r="C1583">
        <v>130</v>
      </c>
      <c r="D1583" t="s">
        <v>60</v>
      </c>
      <c r="E1583" t="s">
        <v>914</v>
      </c>
      <c r="F1583" t="s">
        <v>197</v>
      </c>
      <c r="G1583" t="e">
        <f t="shared" si="24"/>
        <v>#VALUE!</v>
      </c>
    </row>
    <row r="1584" spans="1:7" x14ac:dyDescent="0.25">
      <c r="A1584">
        <v>67</v>
      </c>
      <c r="B1584">
        <v>63</v>
      </c>
      <c r="C1584">
        <v>130</v>
      </c>
      <c r="D1584" t="s">
        <v>61</v>
      </c>
      <c r="E1584" t="s">
        <v>915</v>
      </c>
      <c r="F1584" t="s">
        <v>582</v>
      </c>
      <c r="G1584" t="e">
        <f t="shared" si="24"/>
        <v>#VALUE!</v>
      </c>
    </row>
    <row r="1585" spans="1:7" x14ac:dyDescent="0.25">
      <c r="A1585">
        <v>84</v>
      </c>
      <c r="B1585">
        <v>47</v>
      </c>
      <c r="C1585">
        <v>131</v>
      </c>
      <c r="D1585" t="s">
        <v>45</v>
      </c>
      <c r="E1585" t="s">
        <v>916</v>
      </c>
      <c r="F1585" t="s">
        <v>582</v>
      </c>
      <c r="G1585" t="e">
        <f t="shared" si="24"/>
        <v>#VALUE!</v>
      </c>
    </row>
    <row r="1586" spans="1:7" x14ac:dyDescent="0.25">
      <c r="A1586">
        <v>83</v>
      </c>
      <c r="B1586">
        <v>48</v>
      </c>
      <c r="C1586">
        <v>131</v>
      </c>
      <c r="D1586" t="s">
        <v>46</v>
      </c>
      <c r="E1586">
        <v>-55218.964999999997</v>
      </c>
      <c r="F1586">
        <v>102.464</v>
      </c>
      <c r="G1586">
        <f t="shared" si="24"/>
        <v>-55218.964999999997</v>
      </c>
    </row>
    <row r="1587" spans="1:7" x14ac:dyDescent="0.25">
      <c r="A1587">
        <v>82</v>
      </c>
      <c r="B1587">
        <v>49</v>
      </c>
      <c r="C1587">
        <v>131</v>
      </c>
      <c r="D1587" t="s">
        <v>47</v>
      </c>
      <c r="E1587">
        <v>-68025.03</v>
      </c>
      <c r="F1587">
        <v>2.7010000000000001</v>
      </c>
      <c r="G1587">
        <f t="shared" si="24"/>
        <v>-68025.03</v>
      </c>
    </row>
    <row r="1588" spans="1:7" x14ac:dyDescent="0.25">
      <c r="A1588">
        <v>81</v>
      </c>
      <c r="B1588">
        <v>50</v>
      </c>
      <c r="C1588">
        <v>131</v>
      </c>
      <c r="D1588" t="s">
        <v>48</v>
      </c>
      <c r="E1588">
        <v>-77264.570999999996</v>
      </c>
      <c r="F1588">
        <v>3.621</v>
      </c>
      <c r="G1588">
        <f t="shared" si="24"/>
        <v>-77264.570999999996</v>
      </c>
    </row>
    <row r="1589" spans="1:7" x14ac:dyDescent="0.25">
      <c r="A1589">
        <v>80</v>
      </c>
      <c r="B1589">
        <v>51</v>
      </c>
      <c r="C1589">
        <v>131</v>
      </c>
      <c r="D1589" t="s">
        <v>49</v>
      </c>
      <c r="E1589">
        <v>-81981.400999999998</v>
      </c>
      <c r="F1589">
        <v>2.0840000000000001</v>
      </c>
      <c r="G1589">
        <f t="shared" si="24"/>
        <v>-81981.400999999998</v>
      </c>
    </row>
    <row r="1590" spans="1:7" x14ac:dyDescent="0.25">
      <c r="A1590">
        <v>79</v>
      </c>
      <c r="B1590">
        <v>52</v>
      </c>
      <c r="C1590">
        <v>131</v>
      </c>
      <c r="D1590" t="s">
        <v>50</v>
      </c>
      <c r="E1590">
        <v>-85211.012000000002</v>
      </c>
      <c r="F1590">
        <v>6.0999999999999999E-2</v>
      </c>
      <c r="G1590">
        <f t="shared" si="24"/>
        <v>-85211.012000000002</v>
      </c>
    </row>
    <row r="1591" spans="1:7" x14ac:dyDescent="0.25">
      <c r="A1591">
        <v>78</v>
      </c>
      <c r="B1591">
        <v>53</v>
      </c>
      <c r="C1591">
        <v>131</v>
      </c>
      <c r="D1591" t="s">
        <v>51</v>
      </c>
      <c r="E1591">
        <v>-87442.71</v>
      </c>
      <c r="F1591">
        <v>0.60499999999999998</v>
      </c>
      <c r="G1591">
        <f t="shared" si="24"/>
        <v>-87442.71</v>
      </c>
    </row>
    <row r="1592" spans="1:7" x14ac:dyDescent="0.25">
      <c r="A1592">
        <v>77</v>
      </c>
      <c r="B1592">
        <v>54</v>
      </c>
      <c r="C1592">
        <v>131</v>
      </c>
      <c r="D1592" t="s">
        <v>52</v>
      </c>
      <c r="E1592">
        <v>-88413.558000000005</v>
      </c>
      <c r="F1592">
        <v>8.9999999999999993E-3</v>
      </c>
      <c r="G1592">
        <f t="shared" si="24"/>
        <v>-88413.558000000005</v>
      </c>
    </row>
    <row r="1593" spans="1:7" x14ac:dyDescent="0.25">
      <c r="A1593">
        <v>76</v>
      </c>
      <c r="B1593">
        <v>55</v>
      </c>
      <c r="C1593">
        <v>131</v>
      </c>
      <c r="D1593" t="s">
        <v>53</v>
      </c>
      <c r="E1593">
        <v>-88058.785999999993</v>
      </c>
      <c r="F1593">
        <v>4.9740000000000002</v>
      </c>
      <c r="G1593">
        <f t="shared" si="24"/>
        <v>-88058.785999999993</v>
      </c>
    </row>
    <row r="1594" spans="1:7" x14ac:dyDescent="0.25">
      <c r="A1594">
        <v>75</v>
      </c>
      <c r="B1594">
        <v>56</v>
      </c>
      <c r="C1594">
        <v>131</v>
      </c>
      <c r="D1594" t="s">
        <v>54</v>
      </c>
      <c r="E1594">
        <v>-86683.731</v>
      </c>
      <c r="F1594">
        <v>2.569</v>
      </c>
      <c r="G1594">
        <f t="shared" si="24"/>
        <v>-86683.731</v>
      </c>
    </row>
    <row r="1595" spans="1:7" x14ac:dyDescent="0.25">
      <c r="A1595">
        <v>74</v>
      </c>
      <c r="B1595">
        <v>57</v>
      </c>
      <c r="C1595">
        <v>131</v>
      </c>
      <c r="D1595" t="s">
        <v>55</v>
      </c>
      <c r="E1595">
        <v>-83769.255999999994</v>
      </c>
      <c r="F1595">
        <v>27.945</v>
      </c>
      <c r="G1595">
        <f t="shared" si="24"/>
        <v>-83769.255999999994</v>
      </c>
    </row>
    <row r="1596" spans="1:7" x14ac:dyDescent="0.25">
      <c r="A1596">
        <v>73</v>
      </c>
      <c r="B1596">
        <v>58</v>
      </c>
      <c r="C1596">
        <v>131</v>
      </c>
      <c r="D1596" t="s">
        <v>56</v>
      </c>
      <c r="E1596">
        <v>-79708.44</v>
      </c>
      <c r="F1596">
        <v>32.802</v>
      </c>
      <c r="G1596">
        <f t="shared" si="24"/>
        <v>-79708.44</v>
      </c>
    </row>
    <row r="1597" spans="1:7" x14ac:dyDescent="0.25">
      <c r="A1597">
        <v>72</v>
      </c>
      <c r="B1597">
        <v>59</v>
      </c>
      <c r="C1597">
        <v>131</v>
      </c>
      <c r="D1597" t="s">
        <v>57</v>
      </c>
      <c r="E1597">
        <v>-74300.656000000003</v>
      </c>
      <c r="F1597">
        <v>46.994999999999997</v>
      </c>
      <c r="G1597">
        <f t="shared" si="24"/>
        <v>-74300.656000000003</v>
      </c>
    </row>
    <row r="1598" spans="1:7" x14ac:dyDescent="0.25">
      <c r="A1598">
        <v>71</v>
      </c>
      <c r="B1598">
        <v>60</v>
      </c>
      <c r="C1598">
        <v>131</v>
      </c>
      <c r="D1598" t="s">
        <v>58</v>
      </c>
      <c r="E1598">
        <v>-67768.032999999996</v>
      </c>
      <c r="F1598">
        <v>27.516999999999999</v>
      </c>
      <c r="G1598">
        <f t="shared" si="24"/>
        <v>-67768.032999999996</v>
      </c>
    </row>
    <row r="1599" spans="1:7" x14ac:dyDescent="0.25">
      <c r="A1599">
        <v>70</v>
      </c>
      <c r="B1599">
        <v>61</v>
      </c>
      <c r="C1599">
        <v>131</v>
      </c>
      <c r="D1599" t="s">
        <v>59</v>
      </c>
      <c r="E1599" t="s">
        <v>917</v>
      </c>
      <c r="F1599" t="s">
        <v>202</v>
      </c>
      <c r="G1599" t="e">
        <f t="shared" si="24"/>
        <v>#VALUE!</v>
      </c>
    </row>
    <row r="1600" spans="1:7" x14ac:dyDescent="0.25">
      <c r="A1600">
        <v>69</v>
      </c>
      <c r="B1600">
        <v>62</v>
      </c>
      <c r="C1600">
        <v>131</v>
      </c>
      <c r="D1600" t="s">
        <v>60</v>
      </c>
      <c r="E1600" t="s">
        <v>918</v>
      </c>
      <c r="F1600" t="s">
        <v>197</v>
      </c>
      <c r="G1600" t="e">
        <f t="shared" si="24"/>
        <v>#VALUE!</v>
      </c>
    </row>
    <row r="1601" spans="1:7" x14ac:dyDescent="0.25">
      <c r="A1601">
        <v>68</v>
      </c>
      <c r="B1601">
        <v>63</v>
      </c>
      <c r="C1601">
        <v>131</v>
      </c>
      <c r="D1601" t="s">
        <v>61</v>
      </c>
      <c r="E1601" t="s">
        <v>919</v>
      </c>
      <c r="F1601" t="s">
        <v>197</v>
      </c>
      <c r="G1601" t="e">
        <f t="shared" si="24"/>
        <v>#VALUE!</v>
      </c>
    </row>
    <row r="1602" spans="1:7" x14ac:dyDescent="0.25">
      <c r="A1602">
        <v>85</v>
      </c>
      <c r="B1602">
        <v>47</v>
      </c>
      <c r="C1602">
        <v>132</v>
      </c>
      <c r="D1602" t="s">
        <v>45</v>
      </c>
      <c r="E1602" t="s">
        <v>920</v>
      </c>
      <c r="F1602" t="s">
        <v>582</v>
      </c>
      <c r="G1602" t="e">
        <f t="shared" si="24"/>
        <v>#VALUE!</v>
      </c>
    </row>
    <row r="1603" spans="1:7" x14ac:dyDescent="0.25">
      <c r="A1603">
        <v>84</v>
      </c>
      <c r="B1603">
        <v>48</v>
      </c>
      <c r="C1603">
        <v>132</v>
      </c>
      <c r="D1603" t="s">
        <v>46</v>
      </c>
      <c r="E1603" t="s">
        <v>921</v>
      </c>
      <c r="F1603" t="s">
        <v>203</v>
      </c>
      <c r="G1603" t="e">
        <f t="shared" si="24"/>
        <v>#VALUE!</v>
      </c>
    </row>
    <row r="1604" spans="1:7" x14ac:dyDescent="0.25">
      <c r="A1604">
        <v>83</v>
      </c>
      <c r="B1604">
        <v>49</v>
      </c>
      <c r="C1604">
        <v>132</v>
      </c>
      <c r="D1604" t="s">
        <v>47</v>
      </c>
      <c r="E1604">
        <v>-62411.542000000001</v>
      </c>
      <c r="F1604">
        <v>60.033000000000001</v>
      </c>
      <c r="G1604">
        <f t="shared" si="24"/>
        <v>-62411.542000000001</v>
      </c>
    </row>
    <row r="1605" spans="1:7" x14ac:dyDescent="0.25">
      <c r="A1605">
        <v>82</v>
      </c>
      <c r="B1605">
        <v>50</v>
      </c>
      <c r="C1605">
        <v>132</v>
      </c>
      <c r="D1605" t="s">
        <v>48</v>
      </c>
      <c r="E1605">
        <v>-76546.542000000001</v>
      </c>
      <c r="F1605">
        <v>1.976</v>
      </c>
      <c r="G1605">
        <f t="shared" si="24"/>
        <v>-76546.542000000001</v>
      </c>
    </row>
    <row r="1606" spans="1:7" x14ac:dyDescent="0.25">
      <c r="A1606">
        <v>81</v>
      </c>
      <c r="B1606">
        <v>51</v>
      </c>
      <c r="C1606">
        <v>132</v>
      </c>
      <c r="D1606" t="s">
        <v>49</v>
      </c>
      <c r="E1606">
        <v>-79635.270999999993</v>
      </c>
      <c r="F1606">
        <v>2.4670000000000001</v>
      </c>
      <c r="G1606">
        <f t="shared" si="24"/>
        <v>-79635.270999999993</v>
      </c>
    </row>
    <row r="1607" spans="1:7" x14ac:dyDescent="0.25">
      <c r="A1607">
        <v>80</v>
      </c>
      <c r="B1607">
        <v>52</v>
      </c>
      <c r="C1607">
        <v>132</v>
      </c>
      <c r="D1607" t="s">
        <v>50</v>
      </c>
      <c r="E1607">
        <v>-85188.186000000002</v>
      </c>
      <c r="F1607">
        <v>3.4860000000000002</v>
      </c>
      <c r="G1607">
        <f t="shared" si="24"/>
        <v>-85188.186000000002</v>
      </c>
    </row>
    <row r="1608" spans="1:7" x14ac:dyDescent="0.25">
      <c r="A1608">
        <v>79</v>
      </c>
      <c r="B1608">
        <v>53</v>
      </c>
      <c r="C1608">
        <v>132</v>
      </c>
      <c r="D1608" t="s">
        <v>51</v>
      </c>
      <c r="E1608">
        <v>-85703.49</v>
      </c>
      <c r="F1608">
        <v>4.0650000000000004</v>
      </c>
      <c r="G1608">
        <f t="shared" si="24"/>
        <v>-85703.49</v>
      </c>
    </row>
    <row r="1609" spans="1:7" x14ac:dyDescent="0.25">
      <c r="A1609">
        <v>78</v>
      </c>
      <c r="B1609">
        <v>54</v>
      </c>
      <c r="C1609">
        <v>132</v>
      </c>
      <c r="D1609" t="s">
        <v>52</v>
      </c>
      <c r="E1609">
        <v>-89278.961790000001</v>
      </c>
      <c r="F1609">
        <v>5.1500000000000001E-3</v>
      </c>
      <c r="G1609">
        <f t="shared" ref="G1609:G1672" si="25">IF(ISNUMBER(E1609),E1609,VALUE(SUBSTITUTE(E1609,"#",".01")))</f>
        <v>-89278.961790000001</v>
      </c>
    </row>
    <row r="1610" spans="1:7" x14ac:dyDescent="0.25">
      <c r="A1610">
        <v>77</v>
      </c>
      <c r="B1610">
        <v>55</v>
      </c>
      <c r="C1610">
        <v>132</v>
      </c>
      <c r="D1610" t="s">
        <v>53</v>
      </c>
      <c r="E1610">
        <v>-87152.680999999997</v>
      </c>
      <c r="F1610">
        <v>1.036</v>
      </c>
      <c r="G1610">
        <f t="shared" si="25"/>
        <v>-87152.680999999997</v>
      </c>
    </row>
    <row r="1611" spans="1:7" x14ac:dyDescent="0.25">
      <c r="A1611">
        <v>76</v>
      </c>
      <c r="B1611">
        <v>56</v>
      </c>
      <c r="C1611">
        <v>132</v>
      </c>
      <c r="D1611" t="s">
        <v>54</v>
      </c>
      <c r="E1611">
        <v>-88435.017000000007</v>
      </c>
      <c r="F1611">
        <v>1.054</v>
      </c>
      <c r="G1611">
        <f t="shared" si="25"/>
        <v>-88435.017000000007</v>
      </c>
    </row>
    <row r="1612" spans="1:7" x14ac:dyDescent="0.25">
      <c r="A1612">
        <v>75</v>
      </c>
      <c r="B1612">
        <v>57</v>
      </c>
      <c r="C1612">
        <v>132</v>
      </c>
      <c r="D1612" t="s">
        <v>55</v>
      </c>
      <c r="E1612">
        <v>-83723.649999999994</v>
      </c>
      <c r="F1612">
        <v>36.359000000000002</v>
      </c>
      <c r="G1612">
        <f t="shared" si="25"/>
        <v>-83723.649999999994</v>
      </c>
    </row>
    <row r="1613" spans="1:7" x14ac:dyDescent="0.25">
      <c r="A1613">
        <v>74</v>
      </c>
      <c r="B1613">
        <v>58</v>
      </c>
      <c r="C1613">
        <v>132</v>
      </c>
      <c r="D1613" t="s">
        <v>56</v>
      </c>
      <c r="E1613">
        <v>-82470.895999999993</v>
      </c>
      <c r="F1613">
        <v>20.442</v>
      </c>
      <c r="G1613">
        <f t="shared" si="25"/>
        <v>-82470.895999999993</v>
      </c>
    </row>
    <row r="1614" spans="1:7" x14ac:dyDescent="0.25">
      <c r="A1614">
        <v>73</v>
      </c>
      <c r="B1614">
        <v>59</v>
      </c>
      <c r="C1614">
        <v>132</v>
      </c>
      <c r="D1614" t="s">
        <v>57</v>
      </c>
      <c r="E1614">
        <v>-75227.456000000006</v>
      </c>
      <c r="F1614">
        <v>28.876000000000001</v>
      </c>
      <c r="G1614">
        <f t="shared" si="25"/>
        <v>-75227.456000000006</v>
      </c>
    </row>
    <row r="1615" spans="1:7" x14ac:dyDescent="0.25">
      <c r="A1615">
        <v>72</v>
      </c>
      <c r="B1615">
        <v>60</v>
      </c>
      <c r="C1615">
        <v>132</v>
      </c>
      <c r="D1615" t="s">
        <v>58</v>
      </c>
      <c r="E1615">
        <v>-71425.807000000001</v>
      </c>
      <c r="F1615">
        <v>24.204999999999998</v>
      </c>
      <c r="G1615">
        <f t="shared" si="25"/>
        <v>-71425.807000000001</v>
      </c>
    </row>
    <row r="1616" spans="1:7" x14ac:dyDescent="0.25">
      <c r="A1616">
        <v>71</v>
      </c>
      <c r="B1616">
        <v>61</v>
      </c>
      <c r="C1616">
        <v>132</v>
      </c>
      <c r="D1616" t="s">
        <v>59</v>
      </c>
      <c r="E1616" t="s">
        <v>922</v>
      </c>
      <c r="F1616" t="s">
        <v>217</v>
      </c>
      <c r="G1616" t="e">
        <f t="shared" si="25"/>
        <v>#VALUE!</v>
      </c>
    </row>
    <row r="1617" spans="1:7" x14ac:dyDescent="0.25">
      <c r="A1617">
        <v>70</v>
      </c>
      <c r="B1617">
        <v>62</v>
      </c>
      <c r="C1617">
        <v>132</v>
      </c>
      <c r="D1617" t="s">
        <v>60</v>
      </c>
      <c r="E1617" t="s">
        <v>923</v>
      </c>
      <c r="F1617" t="s">
        <v>200</v>
      </c>
      <c r="G1617" t="e">
        <f t="shared" si="25"/>
        <v>#VALUE!</v>
      </c>
    </row>
    <row r="1618" spans="1:7" x14ac:dyDescent="0.25">
      <c r="A1618">
        <v>69</v>
      </c>
      <c r="B1618">
        <v>63</v>
      </c>
      <c r="C1618">
        <v>132</v>
      </c>
      <c r="D1618" t="s">
        <v>61</v>
      </c>
      <c r="E1618" t="s">
        <v>924</v>
      </c>
      <c r="F1618" t="s">
        <v>609</v>
      </c>
      <c r="G1618" t="e">
        <f t="shared" si="25"/>
        <v>#VALUE!</v>
      </c>
    </row>
    <row r="1619" spans="1:7" x14ac:dyDescent="0.25">
      <c r="A1619">
        <v>85</v>
      </c>
      <c r="B1619">
        <v>48</v>
      </c>
      <c r="C1619">
        <v>133</v>
      </c>
      <c r="D1619" t="s">
        <v>46</v>
      </c>
      <c r="E1619" t="s">
        <v>925</v>
      </c>
      <c r="F1619" t="s">
        <v>200</v>
      </c>
      <c r="G1619" t="e">
        <f t="shared" si="25"/>
        <v>#VALUE!</v>
      </c>
    </row>
    <row r="1620" spans="1:7" x14ac:dyDescent="0.25">
      <c r="A1620">
        <v>84</v>
      </c>
      <c r="B1620">
        <v>49</v>
      </c>
      <c r="C1620">
        <v>133</v>
      </c>
      <c r="D1620" t="s">
        <v>47</v>
      </c>
      <c r="E1620" t="s">
        <v>840</v>
      </c>
      <c r="F1620" t="s">
        <v>203</v>
      </c>
      <c r="G1620" t="e">
        <f t="shared" si="25"/>
        <v>#VALUE!</v>
      </c>
    </row>
    <row r="1621" spans="1:7" x14ac:dyDescent="0.25">
      <c r="A1621">
        <v>83</v>
      </c>
      <c r="B1621">
        <v>50</v>
      </c>
      <c r="C1621">
        <v>133</v>
      </c>
      <c r="D1621" t="s">
        <v>48</v>
      </c>
      <c r="E1621">
        <v>-70873.88</v>
      </c>
      <c r="F1621">
        <v>1.9039999999999999</v>
      </c>
      <c r="G1621">
        <f t="shared" si="25"/>
        <v>-70873.88</v>
      </c>
    </row>
    <row r="1622" spans="1:7" x14ac:dyDescent="0.25">
      <c r="A1622">
        <v>82</v>
      </c>
      <c r="B1622">
        <v>51</v>
      </c>
      <c r="C1622">
        <v>133</v>
      </c>
      <c r="D1622" t="s">
        <v>49</v>
      </c>
      <c r="E1622">
        <v>-78923.502999999997</v>
      </c>
      <c r="F1622">
        <v>3.1280000000000001</v>
      </c>
      <c r="G1622">
        <f t="shared" si="25"/>
        <v>-78923.502999999997</v>
      </c>
    </row>
    <row r="1623" spans="1:7" x14ac:dyDescent="0.25">
      <c r="A1623">
        <v>81</v>
      </c>
      <c r="B1623">
        <v>52</v>
      </c>
      <c r="C1623">
        <v>133</v>
      </c>
      <c r="D1623" t="s">
        <v>50</v>
      </c>
      <c r="E1623">
        <v>-82937.122000000003</v>
      </c>
      <c r="F1623">
        <v>2.0659999999999998</v>
      </c>
      <c r="G1623">
        <f t="shared" si="25"/>
        <v>-82937.122000000003</v>
      </c>
    </row>
    <row r="1624" spans="1:7" x14ac:dyDescent="0.25">
      <c r="A1624">
        <v>80</v>
      </c>
      <c r="B1624">
        <v>53</v>
      </c>
      <c r="C1624">
        <v>133</v>
      </c>
      <c r="D1624" t="s">
        <v>51</v>
      </c>
      <c r="E1624">
        <v>-85858.26</v>
      </c>
      <c r="F1624">
        <v>6.4269999999999996</v>
      </c>
      <c r="G1624">
        <f t="shared" si="25"/>
        <v>-85858.26</v>
      </c>
    </row>
    <row r="1625" spans="1:7" x14ac:dyDescent="0.25">
      <c r="A1625">
        <v>79</v>
      </c>
      <c r="B1625">
        <v>54</v>
      </c>
      <c r="C1625">
        <v>133</v>
      </c>
      <c r="D1625" t="s">
        <v>52</v>
      </c>
      <c r="E1625">
        <v>-87643.570999999996</v>
      </c>
      <c r="F1625">
        <v>2.4</v>
      </c>
      <c r="G1625">
        <f t="shared" si="25"/>
        <v>-87643.570999999996</v>
      </c>
    </row>
    <row r="1626" spans="1:7" x14ac:dyDescent="0.25">
      <c r="A1626">
        <v>78</v>
      </c>
      <c r="B1626">
        <v>55</v>
      </c>
      <c r="C1626">
        <v>133</v>
      </c>
      <c r="D1626" t="s">
        <v>53</v>
      </c>
      <c r="E1626">
        <v>-88070.930999999997</v>
      </c>
      <c r="F1626">
        <v>8.0000000000000002E-3</v>
      </c>
      <c r="G1626">
        <f t="shared" si="25"/>
        <v>-88070.930999999997</v>
      </c>
    </row>
    <row r="1627" spans="1:7" x14ac:dyDescent="0.25">
      <c r="A1627">
        <v>77</v>
      </c>
      <c r="B1627">
        <v>56</v>
      </c>
      <c r="C1627">
        <v>133</v>
      </c>
      <c r="D1627" t="s">
        <v>54</v>
      </c>
      <c r="E1627">
        <v>-87553.612999999998</v>
      </c>
      <c r="F1627">
        <v>0.99199999999999999</v>
      </c>
      <c r="G1627">
        <f t="shared" si="25"/>
        <v>-87553.612999999998</v>
      </c>
    </row>
    <row r="1628" spans="1:7" x14ac:dyDescent="0.25">
      <c r="A1628">
        <v>76</v>
      </c>
      <c r="B1628">
        <v>57</v>
      </c>
      <c r="C1628">
        <v>133</v>
      </c>
      <c r="D1628" t="s">
        <v>55</v>
      </c>
      <c r="E1628">
        <v>-85494.383000000002</v>
      </c>
      <c r="F1628">
        <v>27.945</v>
      </c>
      <c r="G1628">
        <f t="shared" si="25"/>
        <v>-85494.383000000002</v>
      </c>
    </row>
    <row r="1629" spans="1:7" x14ac:dyDescent="0.25">
      <c r="A1629">
        <v>75</v>
      </c>
      <c r="B1629">
        <v>58</v>
      </c>
      <c r="C1629">
        <v>133</v>
      </c>
      <c r="D1629" t="s">
        <v>56</v>
      </c>
      <c r="E1629">
        <v>-82418.214000000007</v>
      </c>
      <c r="F1629">
        <v>16.353999999999999</v>
      </c>
      <c r="G1629">
        <f t="shared" si="25"/>
        <v>-82418.214000000007</v>
      </c>
    </row>
    <row r="1630" spans="1:7" x14ac:dyDescent="0.25">
      <c r="A1630">
        <v>74</v>
      </c>
      <c r="B1630">
        <v>59</v>
      </c>
      <c r="C1630">
        <v>133</v>
      </c>
      <c r="D1630" t="s">
        <v>57</v>
      </c>
      <c r="E1630">
        <v>-77937.581000000006</v>
      </c>
      <c r="F1630">
        <v>12.497</v>
      </c>
      <c r="G1630">
        <f t="shared" si="25"/>
        <v>-77937.581000000006</v>
      </c>
    </row>
    <row r="1631" spans="1:7" x14ac:dyDescent="0.25">
      <c r="A1631">
        <v>73</v>
      </c>
      <c r="B1631">
        <v>60</v>
      </c>
      <c r="C1631">
        <v>133</v>
      </c>
      <c r="D1631" t="s">
        <v>58</v>
      </c>
      <c r="E1631">
        <v>-72332.372000000003</v>
      </c>
      <c r="F1631">
        <v>46.575000000000003</v>
      </c>
      <c r="G1631">
        <f t="shared" si="25"/>
        <v>-72332.372000000003</v>
      </c>
    </row>
    <row r="1632" spans="1:7" x14ac:dyDescent="0.25">
      <c r="A1632">
        <v>72</v>
      </c>
      <c r="B1632">
        <v>61</v>
      </c>
      <c r="C1632">
        <v>133</v>
      </c>
      <c r="D1632" t="s">
        <v>59</v>
      </c>
      <c r="E1632">
        <v>-65407.646000000001</v>
      </c>
      <c r="F1632">
        <v>50.301000000000002</v>
      </c>
      <c r="G1632">
        <f t="shared" si="25"/>
        <v>-65407.646000000001</v>
      </c>
    </row>
    <row r="1633" spans="1:7" x14ac:dyDescent="0.25">
      <c r="A1633">
        <v>71</v>
      </c>
      <c r="B1633">
        <v>62</v>
      </c>
      <c r="C1633">
        <v>133</v>
      </c>
      <c r="D1633" t="s">
        <v>60</v>
      </c>
      <c r="E1633" t="s">
        <v>926</v>
      </c>
      <c r="F1633" t="s">
        <v>200</v>
      </c>
      <c r="G1633" t="e">
        <f t="shared" si="25"/>
        <v>#VALUE!</v>
      </c>
    </row>
    <row r="1634" spans="1:7" x14ac:dyDescent="0.25">
      <c r="A1634">
        <v>70</v>
      </c>
      <c r="B1634">
        <v>63</v>
      </c>
      <c r="C1634">
        <v>133</v>
      </c>
      <c r="D1634" t="s">
        <v>61</v>
      </c>
      <c r="E1634" t="s">
        <v>927</v>
      </c>
      <c r="F1634" t="s">
        <v>200</v>
      </c>
      <c r="G1634" t="e">
        <f t="shared" si="25"/>
        <v>#VALUE!</v>
      </c>
    </row>
    <row r="1635" spans="1:7" x14ac:dyDescent="0.25">
      <c r="A1635">
        <v>69</v>
      </c>
      <c r="B1635">
        <v>64</v>
      </c>
      <c r="C1635">
        <v>133</v>
      </c>
      <c r="D1635" t="s">
        <v>62</v>
      </c>
      <c r="E1635" t="s">
        <v>928</v>
      </c>
      <c r="F1635" t="s">
        <v>582</v>
      </c>
      <c r="G1635" t="e">
        <f t="shared" si="25"/>
        <v>#VALUE!</v>
      </c>
    </row>
    <row r="1636" spans="1:7" x14ac:dyDescent="0.25">
      <c r="A1636">
        <v>86</v>
      </c>
      <c r="B1636">
        <v>48</v>
      </c>
      <c r="C1636">
        <v>134</v>
      </c>
      <c r="D1636" t="s">
        <v>46</v>
      </c>
      <c r="E1636" t="s">
        <v>929</v>
      </c>
      <c r="F1636" t="s">
        <v>609</v>
      </c>
      <c r="G1636" t="e">
        <f t="shared" si="25"/>
        <v>#VALUE!</v>
      </c>
    </row>
    <row r="1637" spans="1:7" x14ac:dyDescent="0.25">
      <c r="A1637">
        <v>85</v>
      </c>
      <c r="B1637">
        <v>49</v>
      </c>
      <c r="C1637">
        <v>134</v>
      </c>
      <c r="D1637" t="s">
        <v>47</v>
      </c>
      <c r="E1637" t="s">
        <v>930</v>
      </c>
      <c r="F1637" t="s">
        <v>200</v>
      </c>
      <c r="G1637" t="e">
        <f t="shared" si="25"/>
        <v>#VALUE!</v>
      </c>
    </row>
    <row r="1638" spans="1:7" x14ac:dyDescent="0.25">
      <c r="A1638">
        <v>84</v>
      </c>
      <c r="B1638">
        <v>50</v>
      </c>
      <c r="C1638">
        <v>134</v>
      </c>
      <c r="D1638" t="s">
        <v>48</v>
      </c>
      <c r="E1638">
        <v>-66433.748000000007</v>
      </c>
      <c r="F1638">
        <v>3.1669999999999998</v>
      </c>
      <c r="G1638">
        <f t="shared" si="25"/>
        <v>-66433.748000000007</v>
      </c>
    </row>
    <row r="1639" spans="1:7" x14ac:dyDescent="0.25">
      <c r="A1639">
        <v>83</v>
      </c>
      <c r="B1639">
        <v>51</v>
      </c>
      <c r="C1639">
        <v>134</v>
      </c>
      <c r="D1639" t="s">
        <v>49</v>
      </c>
      <c r="E1639">
        <v>-74020.542000000001</v>
      </c>
      <c r="F1639">
        <v>1.7050000000000001</v>
      </c>
      <c r="G1639">
        <f t="shared" si="25"/>
        <v>-74020.542000000001</v>
      </c>
    </row>
    <row r="1640" spans="1:7" x14ac:dyDescent="0.25">
      <c r="A1640">
        <v>82</v>
      </c>
      <c r="B1640">
        <v>52</v>
      </c>
      <c r="C1640">
        <v>134</v>
      </c>
      <c r="D1640" t="s">
        <v>50</v>
      </c>
      <c r="E1640">
        <v>-82533.740999999995</v>
      </c>
      <c r="F1640">
        <v>2.746</v>
      </c>
      <c r="G1640">
        <f t="shared" si="25"/>
        <v>-82533.740999999995</v>
      </c>
    </row>
    <row r="1641" spans="1:7" x14ac:dyDescent="0.25">
      <c r="A1641">
        <v>81</v>
      </c>
      <c r="B1641">
        <v>53</v>
      </c>
      <c r="C1641">
        <v>134</v>
      </c>
      <c r="D1641" t="s">
        <v>51</v>
      </c>
      <c r="E1641">
        <v>-84043.429000000004</v>
      </c>
      <c r="F1641">
        <v>4.8570000000000002</v>
      </c>
      <c r="G1641">
        <f t="shared" si="25"/>
        <v>-84043.429000000004</v>
      </c>
    </row>
    <row r="1642" spans="1:7" x14ac:dyDescent="0.25">
      <c r="A1642">
        <v>80</v>
      </c>
      <c r="B1642">
        <v>54</v>
      </c>
      <c r="C1642">
        <v>134</v>
      </c>
      <c r="D1642" t="s">
        <v>52</v>
      </c>
      <c r="E1642">
        <v>-88125.822</v>
      </c>
      <c r="F1642">
        <v>8.9999999999999993E-3</v>
      </c>
      <c r="G1642">
        <f t="shared" si="25"/>
        <v>-88125.822</v>
      </c>
    </row>
    <row r="1643" spans="1:7" x14ac:dyDescent="0.25">
      <c r="A1643">
        <v>79</v>
      </c>
      <c r="B1643">
        <v>55</v>
      </c>
      <c r="C1643">
        <v>134</v>
      </c>
      <c r="D1643" t="s">
        <v>53</v>
      </c>
      <c r="E1643">
        <v>-86891.153999999995</v>
      </c>
      <c r="F1643">
        <v>1.6E-2</v>
      </c>
      <c r="G1643">
        <f t="shared" si="25"/>
        <v>-86891.153999999995</v>
      </c>
    </row>
    <row r="1644" spans="1:7" x14ac:dyDescent="0.25">
      <c r="A1644">
        <v>78</v>
      </c>
      <c r="B1644">
        <v>56</v>
      </c>
      <c r="C1644">
        <v>134</v>
      </c>
      <c r="D1644" t="s">
        <v>54</v>
      </c>
      <c r="E1644">
        <v>-88949.853000000003</v>
      </c>
      <c r="F1644">
        <v>0.30399999999999999</v>
      </c>
      <c r="G1644">
        <f t="shared" si="25"/>
        <v>-88949.853000000003</v>
      </c>
    </row>
    <row r="1645" spans="1:7" x14ac:dyDescent="0.25">
      <c r="A1645">
        <v>77</v>
      </c>
      <c r="B1645">
        <v>57</v>
      </c>
      <c r="C1645">
        <v>134</v>
      </c>
      <c r="D1645" t="s">
        <v>55</v>
      </c>
      <c r="E1645">
        <v>-85218.65</v>
      </c>
      <c r="F1645">
        <v>19.93</v>
      </c>
      <c r="G1645">
        <f t="shared" si="25"/>
        <v>-85218.65</v>
      </c>
    </row>
    <row r="1646" spans="1:7" x14ac:dyDescent="0.25">
      <c r="A1646">
        <v>76</v>
      </c>
      <c r="B1646">
        <v>58</v>
      </c>
      <c r="C1646">
        <v>134</v>
      </c>
      <c r="D1646" t="s">
        <v>56</v>
      </c>
      <c r="E1646">
        <v>-84832.888999999996</v>
      </c>
      <c r="F1646">
        <v>20.387</v>
      </c>
      <c r="G1646">
        <f t="shared" si="25"/>
        <v>-84832.888999999996</v>
      </c>
    </row>
    <row r="1647" spans="1:7" x14ac:dyDescent="0.25">
      <c r="A1647">
        <v>75</v>
      </c>
      <c r="B1647">
        <v>59</v>
      </c>
      <c r="C1647">
        <v>134</v>
      </c>
      <c r="D1647" t="s">
        <v>57</v>
      </c>
      <c r="E1647">
        <v>-78527.990999999995</v>
      </c>
      <c r="F1647">
        <v>20.315999999999999</v>
      </c>
      <c r="G1647">
        <f t="shared" si="25"/>
        <v>-78527.990999999995</v>
      </c>
    </row>
    <row r="1648" spans="1:7" x14ac:dyDescent="0.25">
      <c r="A1648">
        <v>74</v>
      </c>
      <c r="B1648">
        <v>60</v>
      </c>
      <c r="C1648">
        <v>134</v>
      </c>
      <c r="D1648" t="s">
        <v>58</v>
      </c>
      <c r="E1648">
        <v>-75646.432000000001</v>
      </c>
      <c r="F1648">
        <v>11.817</v>
      </c>
      <c r="G1648">
        <f t="shared" si="25"/>
        <v>-75646.432000000001</v>
      </c>
    </row>
    <row r="1649" spans="1:7" x14ac:dyDescent="0.25">
      <c r="A1649">
        <v>73</v>
      </c>
      <c r="B1649">
        <v>61</v>
      </c>
      <c r="C1649">
        <v>134</v>
      </c>
      <c r="D1649" t="s">
        <v>59</v>
      </c>
      <c r="E1649">
        <v>-66738.751000000004</v>
      </c>
      <c r="F1649">
        <v>57.753</v>
      </c>
      <c r="G1649">
        <f t="shared" si="25"/>
        <v>-66738.751000000004</v>
      </c>
    </row>
    <row r="1650" spans="1:7" x14ac:dyDescent="0.25">
      <c r="A1650">
        <v>72</v>
      </c>
      <c r="B1650">
        <v>62</v>
      </c>
      <c r="C1650">
        <v>134</v>
      </c>
      <c r="D1650" t="s">
        <v>60</v>
      </c>
      <c r="E1650" t="s">
        <v>817</v>
      </c>
      <c r="F1650" t="s">
        <v>203</v>
      </c>
      <c r="G1650" t="e">
        <f t="shared" si="25"/>
        <v>#VALUE!</v>
      </c>
    </row>
    <row r="1651" spans="1:7" x14ac:dyDescent="0.25">
      <c r="A1651">
        <v>71</v>
      </c>
      <c r="B1651">
        <v>63</v>
      </c>
      <c r="C1651">
        <v>134</v>
      </c>
      <c r="D1651" t="s">
        <v>61</v>
      </c>
      <c r="E1651" t="s">
        <v>931</v>
      </c>
      <c r="F1651" t="s">
        <v>200</v>
      </c>
      <c r="G1651" t="e">
        <f t="shared" si="25"/>
        <v>#VALUE!</v>
      </c>
    </row>
    <row r="1652" spans="1:7" x14ac:dyDescent="0.25">
      <c r="A1652">
        <v>70</v>
      </c>
      <c r="B1652">
        <v>64</v>
      </c>
      <c r="C1652">
        <v>134</v>
      </c>
      <c r="D1652" t="s">
        <v>62</v>
      </c>
      <c r="E1652" t="s">
        <v>932</v>
      </c>
      <c r="F1652" t="s">
        <v>197</v>
      </c>
      <c r="G1652" t="e">
        <f t="shared" si="25"/>
        <v>#VALUE!</v>
      </c>
    </row>
    <row r="1653" spans="1:7" x14ac:dyDescent="0.25">
      <c r="A1653">
        <v>86</v>
      </c>
      <c r="B1653">
        <v>49</v>
      </c>
      <c r="C1653">
        <v>135</v>
      </c>
      <c r="D1653" t="s">
        <v>47</v>
      </c>
      <c r="E1653" t="s">
        <v>933</v>
      </c>
      <c r="F1653" t="s">
        <v>197</v>
      </c>
      <c r="G1653" t="e">
        <f t="shared" si="25"/>
        <v>#VALUE!</v>
      </c>
    </row>
    <row r="1654" spans="1:7" x14ac:dyDescent="0.25">
      <c r="A1654">
        <v>85</v>
      </c>
      <c r="B1654">
        <v>50</v>
      </c>
      <c r="C1654">
        <v>135</v>
      </c>
      <c r="D1654" t="s">
        <v>48</v>
      </c>
      <c r="E1654">
        <v>-60632.243999999999</v>
      </c>
      <c r="F1654">
        <v>3.0739999999999998</v>
      </c>
      <c r="G1654">
        <f t="shared" si="25"/>
        <v>-60632.243999999999</v>
      </c>
    </row>
    <row r="1655" spans="1:7" x14ac:dyDescent="0.25">
      <c r="A1655">
        <v>84</v>
      </c>
      <c r="B1655">
        <v>51</v>
      </c>
      <c r="C1655">
        <v>135</v>
      </c>
      <c r="D1655" t="s">
        <v>49</v>
      </c>
      <c r="E1655">
        <v>-69690.323000000004</v>
      </c>
      <c r="F1655">
        <v>2.64</v>
      </c>
      <c r="G1655">
        <f t="shared" si="25"/>
        <v>-69690.323000000004</v>
      </c>
    </row>
    <row r="1656" spans="1:7" x14ac:dyDescent="0.25">
      <c r="A1656">
        <v>83</v>
      </c>
      <c r="B1656">
        <v>52</v>
      </c>
      <c r="C1656">
        <v>135</v>
      </c>
      <c r="D1656" t="s">
        <v>50</v>
      </c>
      <c r="E1656">
        <v>-77728.78</v>
      </c>
      <c r="F1656">
        <v>1.722</v>
      </c>
      <c r="G1656">
        <f t="shared" si="25"/>
        <v>-77728.78</v>
      </c>
    </row>
    <row r="1657" spans="1:7" x14ac:dyDescent="0.25">
      <c r="A1657">
        <v>82</v>
      </c>
      <c r="B1657">
        <v>53</v>
      </c>
      <c r="C1657">
        <v>135</v>
      </c>
      <c r="D1657" t="s">
        <v>51</v>
      </c>
      <c r="E1657">
        <v>-83779.145000000004</v>
      </c>
      <c r="F1657">
        <v>2.0609999999999999</v>
      </c>
      <c r="G1657">
        <f t="shared" si="25"/>
        <v>-83779.145000000004</v>
      </c>
    </row>
    <row r="1658" spans="1:7" x14ac:dyDescent="0.25">
      <c r="A1658">
        <v>81</v>
      </c>
      <c r="B1658">
        <v>54</v>
      </c>
      <c r="C1658">
        <v>135</v>
      </c>
      <c r="D1658" t="s">
        <v>52</v>
      </c>
      <c r="E1658">
        <v>-86413.150999999998</v>
      </c>
      <c r="F1658">
        <v>3.72</v>
      </c>
      <c r="G1658">
        <f t="shared" si="25"/>
        <v>-86413.150999999998</v>
      </c>
    </row>
    <row r="1659" spans="1:7" x14ac:dyDescent="0.25">
      <c r="A1659">
        <v>80</v>
      </c>
      <c r="B1659">
        <v>55</v>
      </c>
      <c r="C1659">
        <v>135</v>
      </c>
      <c r="D1659" t="s">
        <v>53</v>
      </c>
      <c r="E1659">
        <v>-87581.642999999996</v>
      </c>
      <c r="F1659">
        <v>0.99199999999999999</v>
      </c>
      <c r="G1659">
        <f t="shared" si="25"/>
        <v>-87581.642999999996</v>
      </c>
    </row>
    <row r="1660" spans="1:7" x14ac:dyDescent="0.25">
      <c r="A1660">
        <v>79</v>
      </c>
      <c r="B1660">
        <v>56</v>
      </c>
      <c r="C1660">
        <v>135</v>
      </c>
      <c r="D1660" t="s">
        <v>54</v>
      </c>
      <c r="E1660">
        <v>-87850.498000000007</v>
      </c>
      <c r="F1660">
        <v>0.30599999999999999</v>
      </c>
      <c r="G1660">
        <f t="shared" si="25"/>
        <v>-87850.498000000007</v>
      </c>
    </row>
    <row r="1661" spans="1:7" x14ac:dyDescent="0.25">
      <c r="A1661">
        <v>78</v>
      </c>
      <c r="B1661">
        <v>57</v>
      </c>
      <c r="C1661">
        <v>135</v>
      </c>
      <c r="D1661" t="s">
        <v>55</v>
      </c>
      <c r="E1661">
        <v>-86643.316999999995</v>
      </c>
      <c r="F1661">
        <v>9.4339999999999993</v>
      </c>
      <c r="G1661">
        <f t="shared" si="25"/>
        <v>-86643.316999999995</v>
      </c>
    </row>
    <row r="1662" spans="1:7" x14ac:dyDescent="0.25">
      <c r="A1662">
        <v>77</v>
      </c>
      <c r="B1662">
        <v>58</v>
      </c>
      <c r="C1662">
        <v>135</v>
      </c>
      <c r="D1662" t="s">
        <v>56</v>
      </c>
      <c r="E1662">
        <v>-84616.171000000002</v>
      </c>
      <c r="F1662">
        <v>10.266999999999999</v>
      </c>
      <c r="G1662">
        <f t="shared" si="25"/>
        <v>-84616.171000000002</v>
      </c>
    </row>
    <row r="1663" spans="1:7" x14ac:dyDescent="0.25">
      <c r="A1663">
        <v>76</v>
      </c>
      <c r="B1663">
        <v>59</v>
      </c>
      <c r="C1663">
        <v>135</v>
      </c>
      <c r="D1663" t="s">
        <v>57</v>
      </c>
      <c r="E1663">
        <v>-80935.861000000004</v>
      </c>
      <c r="F1663">
        <v>11.817</v>
      </c>
      <c r="G1663">
        <f t="shared" si="25"/>
        <v>-80935.861000000004</v>
      </c>
    </row>
    <row r="1664" spans="1:7" x14ac:dyDescent="0.25">
      <c r="A1664">
        <v>75</v>
      </c>
      <c r="B1664">
        <v>60</v>
      </c>
      <c r="C1664">
        <v>135</v>
      </c>
      <c r="D1664" t="s">
        <v>58</v>
      </c>
      <c r="E1664">
        <v>-76213.608999999997</v>
      </c>
      <c r="F1664">
        <v>19.128</v>
      </c>
      <c r="G1664">
        <f t="shared" si="25"/>
        <v>-76213.608999999997</v>
      </c>
    </row>
    <row r="1665" spans="1:7" x14ac:dyDescent="0.25">
      <c r="A1665">
        <v>74</v>
      </c>
      <c r="B1665">
        <v>61</v>
      </c>
      <c r="C1665">
        <v>135</v>
      </c>
      <c r="D1665" t="s">
        <v>59</v>
      </c>
      <c r="E1665">
        <v>-70052.074999999997</v>
      </c>
      <c r="F1665">
        <v>75.450999999999993</v>
      </c>
      <c r="G1665">
        <f t="shared" si="25"/>
        <v>-70052.074999999997</v>
      </c>
    </row>
    <row r="1666" spans="1:7" x14ac:dyDescent="0.25">
      <c r="A1666">
        <v>73</v>
      </c>
      <c r="B1666">
        <v>62</v>
      </c>
      <c r="C1666">
        <v>135</v>
      </c>
      <c r="D1666" t="s">
        <v>60</v>
      </c>
      <c r="E1666">
        <v>-62857.214999999997</v>
      </c>
      <c r="F1666">
        <v>154.62799999999999</v>
      </c>
      <c r="G1666">
        <f t="shared" si="25"/>
        <v>-62857.214999999997</v>
      </c>
    </row>
    <row r="1667" spans="1:7" x14ac:dyDescent="0.25">
      <c r="A1667">
        <v>72</v>
      </c>
      <c r="B1667">
        <v>63</v>
      </c>
      <c r="C1667">
        <v>135</v>
      </c>
      <c r="D1667" t="s">
        <v>61</v>
      </c>
      <c r="E1667" t="s">
        <v>934</v>
      </c>
      <c r="F1667" t="s">
        <v>203</v>
      </c>
      <c r="G1667" t="e">
        <f t="shared" si="25"/>
        <v>#VALUE!</v>
      </c>
    </row>
    <row r="1668" spans="1:7" x14ac:dyDescent="0.25">
      <c r="A1668">
        <v>71</v>
      </c>
      <c r="B1668">
        <v>64</v>
      </c>
      <c r="C1668">
        <v>135</v>
      </c>
      <c r="D1668" t="s">
        <v>62</v>
      </c>
      <c r="E1668" t="s">
        <v>935</v>
      </c>
      <c r="F1668" t="s">
        <v>609</v>
      </c>
      <c r="G1668" t="e">
        <f t="shared" si="25"/>
        <v>#VALUE!</v>
      </c>
    </row>
    <row r="1669" spans="1:7" x14ac:dyDescent="0.25">
      <c r="A1669">
        <v>70</v>
      </c>
      <c r="B1669">
        <v>65</v>
      </c>
      <c r="C1669">
        <v>135</v>
      </c>
      <c r="D1669" t="s">
        <v>63</v>
      </c>
      <c r="E1669" t="s">
        <v>936</v>
      </c>
      <c r="F1669" t="s">
        <v>197</v>
      </c>
      <c r="G1669" t="e">
        <f t="shared" si="25"/>
        <v>#VALUE!</v>
      </c>
    </row>
    <row r="1670" spans="1:7" x14ac:dyDescent="0.25">
      <c r="A1670">
        <v>87</v>
      </c>
      <c r="B1670">
        <v>49</v>
      </c>
      <c r="C1670">
        <v>136</v>
      </c>
      <c r="D1670" t="s">
        <v>47</v>
      </c>
      <c r="E1670" t="s">
        <v>937</v>
      </c>
      <c r="F1670" t="s">
        <v>609</v>
      </c>
      <c r="G1670" t="e">
        <f t="shared" si="25"/>
        <v>#VALUE!</v>
      </c>
    </row>
    <row r="1671" spans="1:7" x14ac:dyDescent="0.25">
      <c r="A1671">
        <v>86</v>
      </c>
      <c r="B1671">
        <v>50</v>
      </c>
      <c r="C1671">
        <v>136</v>
      </c>
      <c r="D1671" t="s">
        <v>48</v>
      </c>
      <c r="E1671" t="s">
        <v>938</v>
      </c>
      <c r="F1671" t="s">
        <v>200</v>
      </c>
      <c r="G1671" t="e">
        <f t="shared" si="25"/>
        <v>#VALUE!</v>
      </c>
    </row>
    <row r="1672" spans="1:7" x14ac:dyDescent="0.25">
      <c r="A1672">
        <v>85</v>
      </c>
      <c r="B1672">
        <v>51</v>
      </c>
      <c r="C1672">
        <v>136</v>
      </c>
      <c r="D1672" t="s">
        <v>49</v>
      </c>
      <c r="E1672">
        <v>-64506.879999999997</v>
      </c>
      <c r="F1672">
        <v>5.83</v>
      </c>
      <c r="G1672">
        <f t="shared" si="25"/>
        <v>-64506.879999999997</v>
      </c>
    </row>
    <row r="1673" spans="1:7" x14ac:dyDescent="0.25">
      <c r="A1673">
        <v>84</v>
      </c>
      <c r="B1673">
        <v>52</v>
      </c>
      <c r="C1673">
        <v>136</v>
      </c>
      <c r="D1673" t="s">
        <v>50</v>
      </c>
      <c r="E1673">
        <v>-74425.269</v>
      </c>
      <c r="F1673">
        <v>2.2810000000000001</v>
      </c>
      <c r="G1673">
        <f t="shared" ref="G1673:G1736" si="26">IF(ISNUMBER(E1673),E1673,VALUE(SUBSTITUTE(E1673,"#",".01")))</f>
        <v>-74425.269</v>
      </c>
    </row>
    <row r="1674" spans="1:7" x14ac:dyDescent="0.25">
      <c r="A1674">
        <v>83</v>
      </c>
      <c r="B1674">
        <v>53</v>
      </c>
      <c r="C1674">
        <v>136</v>
      </c>
      <c r="D1674" t="s">
        <v>51</v>
      </c>
      <c r="E1674">
        <v>-79545.214000000007</v>
      </c>
      <c r="F1674">
        <v>14.188000000000001</v>
      </c>
      <c r="G1674">
        <f t="shared" si="26"/>
        <v>-79545.214000000007</v>
      </c>
    </row>
    <row r="1675" spans="1:7" x14ac:dyDescent="0.25">
      <c r="A1675">
        <v>82</v>
      </c>
      <c r="B1675">
        <v>54</v>
      </c>
      <c r="C1675">
        <v>136</v>
      </c>
      <c r="D1675" t="s">
        <v>52</v>
      </c>
      <c r="E1675">
        <v>-86429.159</v>
      </c>
      <c r="F1675">
        <v>7.0000000000000001E-3</v>
      </c>
      <c r="G1675">
        <f t="shared" si="26"/>
        <v>-86429.159</v>
      </c>
    </row>
    <row r="1676" spans="1:7" x14ac:dyDescent="0.25">
      <c r="A1676">
        <v>81</v>
      </c>
      <c r="B1676">
        <v>55</v>
      </c>
      <c r="C1676">
        <v>136</v>
      </c>
      <c r="D1676" t="s">
        <v>53</v>
      </c>
      <c r="E1676">
        <v>-86338.697</v>
      </c>
      <c r="F1676">
        <v>1.8819999999999999</v>
      </c>
      <c r="G1676">
        <f t="shared" si="26"/>
        <v>-86338.697</v>
      </c>
    </row>
    <row r="1677" spans="1:7" x14ac:dyDescent="0.25">
      <c r="A1677">
        <v>80</v>
      </c>
      <c r="B1677">
        <v>56</v>
      </c>
      <c r="C1677">
        <v>136</v>
      </c>
      <c r="D1677" t="s">
        <v>54</v>
      </c>
      <c r="E1677">
        <v>-88886.921000000002</v>
      </c>
      <c r="F1677">
        <v>0.30599999999999999</v>
      </c>
      <c r="G1677">
        <f t="shared" si="26"/>
        <v>-88886.921000000002</v>
      </c>
    </row>
    <row r="1678" spans="1:7" x14ac:dyDescent="0.25">
      <c r="A1678">
        <v>79</v>
      </c>
      <c r="B1678">
        <v>57</v>
      </c>
      <c r="C1678">
        <v>136</v>
      </c>
      <c r="D1678" t="s">
        <v>55</v>
      </c>
      <c r="E1678">
        <v>-86037.479000000007</v>
      </c>
      <c r="F1678">
        <v>53.170999999999999</v>
      </c>
      <c r="G1678">
        <f t="shared" si="26"/>
        <v>-86037.479000000007</v>
      </c>
    </row>
    <row r="1679" spans="1:7" x14ac:dyDescent="0.25">
      <c r="A1679">
        <v>78</v>
      </c>
      <c r="B1679">
        <v>58</v>
      </c>
      <c r="C1679">
        <v>136</v>
      </c>
      <c r="D1679" t="s">
        <v>56</v>
      </c>
      <c r="E1679">
        <v>-86508.372000000003</v>
      </c>
      <c r="F1679">
        <v>0.40799999999999997</v>
      </c>
      <c r="G1679">
        <f t="shared" si="26"/>
        <v>-86508.372000000003</v>
      </c>
    </row>
    <row r="1680" spans="1:7" x14ac:dyDescent="0.25">
      <c r="A1680">
        <v>77</v>
      </c>
      <c r="B1680">
        <v>59</v>
      </c>
      <c r="C1680">
        <v>136</v>
      </c>
      <c r="D1680" t="s">
        <v>57</v>
      </c>
      <c r="E1680">
        <v>-81340.354999999996</v>
      </c>
      <c r="F1680">
        <v>11.455</v>
      </c>
      <c r="G1680">
        <f t="shared" si="26"/>
        <v>-81340.354999999996</v>
      </c>
    </row>
    <row r="1681" spans="1:7" x14ac:dyDescent="0.25">
      <c r="A1681">
        <v>76</v>
      </c>
      <c r="B1681">
        <v>60</v>
      </c>
      <c r="C1681">
        <v>136</v>
      </c>
      <c r="D1681" t="s">
        <v>58</v>
      </c>
      <c r="E1681">
        <v>-79199.286999999997</v>
      </c>
      <c r="F1681">
        <v>11.817</v>
      </c>
      <c r="G1681">
        <f t="shared" si="26"/>
        <v>-79199.286999999997</v>
      </c>
    </row>
    <row r="1682" spans="1:7" x14ac:dyDescent="0.25">
      <c r="A1682">
        <v>75</v>
      </c>
      <c r="B1682">
        <v>61</v>
      </c>
      <c r="C1682">
        <v>136</v>
      </c>
      <c r="D1682" t="s">
        <v>59</v>
      </c>
      <c r="E1682">
        <v>-71169.914999999994</v>
      </c>
      <c r="F1682">
        <v>69.072999999999993</v>
      </c>
      <c r="G1682">
        <f t="shared" si="26"/>
        <v>-71169.914999999994</v>
      </c>
    </row>
    <row r="1683" spans="1:7" x14ac:dyDescent="0.25">
      <c r="A1683">
        <v>74</v>
      </c>
      <c r="B1683">
        <v>62</v>
      </c>
      <c r="C1683">
        <v>136</v>
      </c>
      <c r="D1683" t="s">
        <v>60</v>
      </c>
      <c r="E1683">
        <v>-66810.89</v>
      </c>
      <c r="F1683">
        <v>12.497</v>
      </c>
      <c r="G1683">
        <f t="shared" si="26"/>
        <v>-66810.89</v>
      </c>
    </row>
    <row r="1684" spans="1:7" x14ac:dyDescent="0.25">
      <c r="A1684">
        <v>73</v>
      </c>
      <c r="B1684">
        <v>63</v>
      </c>
      <c r="C1684">
        <v>136</v>
      </c>
      <c r="D1684" t="s">
        <v>61</v>
      </c>
      <c r="E1684" t="s">
        <v>939</v>
      </c>
      <c r="F1684" t="s">
        <v>203</v>
      </c>
      <c r="G1684" t="e">
        <f t="shared" si="26"/>
        <v>#VALUE!</v>
      </c>
    </row>
    <row r="1685" spans="1:7" x14ac:dyDescent="0.25">
      <c r="A1685">
        <v>72</v>
      </c>
      <c r="B1685">
        <v>64</v>
      </c>
      <c r="C1685">
        <v>136</v>
      </c>
      <c r="D1685" t="s">
        <v>62</v>
      </c>
      <c r="E1685" t="s">
        <v>940</v>
      </c>
      <c r="F1685" t="s">
        <v>200</v>
      </c>
      <c r="G1685" t="e">
        <f t="shared" si="26"/>
        <v>#VALUE!</v>
      </c>
    </row>
    <row r="1686" spans="1:7" x14ac:dyDescent="0.25">
      <c r="A1686">
        <v>71</v>
      </c>
      <c r="B1686">
        <v>65</v>
      </c>
      <c r="C1686">
        <v>136</v>
      </c>
      <c r="D1686" t="s">
        <v>63</v>
      </c>
      <c r="E1686" t="s">
        <v>941</v>
      </c>
      <c r="F1686" t="s">
        <v>582</v>
      </c>
      <c r="G1686" t="e">
        <f t="shared" si="26"/>
        <v>#VALUE!</v>
      </c>
    </row>
    <row r="1687" spans="1:7" x14ac:dyDescent="0.25">
      <c r="A1687">
        <v>88</v>
      </c>
      <c r="B1687">
        <v>49</v>
      </c>
      <c r="C1687">
        <v>137</v>
      </c>
      <c r="D1687" t="s">
        <v>47</v>
      </c>
      <c r="E1687" t="s">
        <v>942</v>
      </c>
      <c r="F1687" t="s">
        <v>582</v>
      </c>
      <c r="G1687" t="e">
        <f t="shared" si="26"/>
        <v>#VALUE!</v>
      </c>
    </row>
    <row r="1688" spans="1:7" x14ac:dyDescent="0.25">
      <c r="A1688">
        <v>87</v>
      </c>
      <c r="B1688">
        <v>50</v>
      </c>
      <c r="C1688">
        <v>137</v>
      </c>
      <c r="D1688" t="s">
        <v>48</v>
      </c>
      <c r="E1688" t="s">
        <v>943</v>
      </c>
      <c r="F1688" t="s">
        <v>197</v>
      </c>
      <c r="G1688" t="e">
        <f t="shared" si="26"/>
        <v>#VALUE!</v>
      </c>
    </row>
    <row r="1689" spans="1:7" x14ac:dyDescent="0.25">
      <c r="A1689">
        <v>86</v>
      </c>
      <c r="B1689">
        <v>51</v>
      </c>
      <c r="C1689">
        <v>137</v>
      </c>
      <c r="D1689" t="s">
        <v>49</v>
      </c>
      <c r="E1689">
        <v>-60060.383999999998</v>
      </c>
      <c r="F1689">
        <v>52.164000000000001</v>
      </c>
      <c r="G1689">
        <f t="shared" si="26"/>
        <v>-60060.383999999998</v>
      </c>
    </row>
    <row r="1690" spans="1:7" x14ac:dyDescent="0.25">
      <c r="A1690">
        <v>85</v>
      </c>
      <c r="B1690">
        <v>52</v>
      </c>
      <c r="C1690">
        <v>137</v>
      </c>
      <c r="D1690" t="s">
        <v>50</v>
      </c>
      <c r="E1690">
        <v>-69303.752999999997</v>
      </c>
      <c r="F1690">
        <v>2.1</v>
      </c>
      <c r="G1690">
        <f t="shared" si="26"/>
        <v>-69303.752999999997</v>
      </c>
    </row>
    <row r="1691" spans="1:7" x14ac:dyDescent="0.25">
      <c r="A1691">
        <v>84</v>
      </c>
      <c r="B1691">
        <v>53</v>
      </c>
      <c r="C1691">
        <v>137</v>
      </c>
      <c r="D1691" t="s">
        <v>51</v>
      </c>
      <c r="E1691">
        <v>-76356.258000000002</v>
      </c>
      <c r="F1691">
        <v>8.3829999999999991</v>
      </c>
      <c r="G1691">
        <f t="shared" si="26"/>
        <v>-76356.258000000002</v>
      </c>
    </row>
    <row r="1692" spans="1:7" x14ac:dyDescent="0.25">
      <c r="A1692">
        <v>83</v>
      </c>
      <c r="B1692">
        <v>54</v>
      </c>
      <c r="C1692">
        <v>137</v>
      </c>
      <c r="D1692" t="s">
        <v>52</v>
      </c>
      <c r="E1692">
        <v>-82383.403999999995</v>
      </c>
      <c r="F1692">
        <v>0.10299999999999999</v>
      </c>
      <c r="G1692">
        <f t="shared" si="26"/>
        <v>-82383.403999999995</v>
      </c>
    </row>
    <row r="1693" spans="1:7" x14ac:dyDescent="0.25">
      <c r="A1693">
        <v>82</v>
      </c>
      <c r="B1693">
        <v>55</v>
      </c>
      <c r="C1693">
        <v>137</v>
      </c>
      <c r="D1693" t="s">
        <v>53</v>
      </c>
      <c r="E1693">
        <v>-86545.606</v>
      </c>
      <c r="F1693">
        <v>0.35799999999999998</v>
      </c>
      <c r="G1693">
        <f t="shared" si="26"/>
        <v>-86545.606</v>
      </c>
    </row>
    <row r="1694" spans="1:7" x14ac:dyDescent="0.25">
      <c r="A1694">
        <v>81</v>
      </c>
      <c r="B1694">
        <v>56</v>
      </c>
      <c r="C1694">
        <v>137</v>
      </c>
      <c r="D1694" t="s">
        <v>54</v>
      </c>
      <c r="E1694">
        <v>-87721.235000000001</v>
      </c>
      <c r="F1694">
        <v>0.314</v>
      </c>
      <c r="G1694">
        <f t="shared" si="26"/>
        <v>-87721.235000000001</v>
      </c>
    </row>
    <row r="1695" spans="1:7" x14ac:dyDescent="0.25">
      <c r="A1695">
        <v>80</v>
      </c>
      <c r="B1695">
        <v>57</v>
      </c>
      <c r="C1695">
        <v>137</v>
      </c>
      <c r="D1695" t="s">
        <v>55</v>
      </c>
      <c r="E1695">
        <v>-87140.687999999995</v>
      </c>
      <c r="F1695">
        <v>1.659</v>
      </c>
      <c r="G1695">
        <f t="shared" si="26"/>
        <v>-87140.687999999995</v>
      </c>
    </row>
    <row r="1696" spans="1:7" x14ac:dyDescent="0.25">
      <c r="A1696">
        <v>79</v>
      </c>
      <c r="B1696">
        <v>58</v>
      </c>
      <c r="C1696">
        <v>137</v>
      </c>
      <c r="D1696" t="s">
        <v>56</v>
      </c>
      <c r="E1696">
        <v>-85918.588000000003</v>
      </c>
      <c r="F1696">
        <v>0.437</v>
      </c>
      <c r="G1696">
        <f t="shared" si="26"/>
        <v>-85918.588000000003</v>
      </c>
    </row>
    <row r="1697" spans="1:7" x14ac:dyDescent="0.25">
      <c r="A1697">
        <v>78</v>
      </c>
      <c r="B1697">
        <v>59</v>
      </c>
      <c r="C1697">
        <v>137</v>
      </c>
      <c r="D1697" t="s">
        <v>57</v>
      </c>
      <c r="E1697">
        <v>-83201.692999999999</v>
      </c>
      <c r="F1697">
        <v>8.1370000000000005</v>
      </c>
      <c r="G1697">
        <f t="shared" si="26"/>
        <v>-83201.692999999999</v>
      </c>
    </row>
    <row r="1698" spans="1:7" x14ac:dyDescent="0.25">
      <c r="A1698">
        <v>77</v>
      </c>
      <c r="B1698">
        <v>60</v>
      </c>
      <c r="C1698">
        <v>137</v>
      </c>
      <c r="D1698" t="s">
        <v>58</v>
      </c>
      <c r="E1698">
        <v>-79584.566999999995</v>
      </c>
      <c r="F1698">
        <v>11.737</v>
      </c>
      <c r="G1698">
        <f t="shared" si="26"/>
        <v>-79584.566999999995</v>
      </c>
    </row>
    <row r="1699" spans="1:7" x14ac:dyDescent="0.25">
      <c r="A1699">
        <v>76</v>
      </c>
      <c r="B1699">
        <v>61</v>
      </c>
      <c r="C1699">
        <v>137</v>
      </c>
      <c r="D1699" t="s">
        <v>59</v>
      </c>
      <c r="E1699">
        <v>-74072.847999999998</v>
      </c>
      <c r="F1699">
        <v>13.041</v>
      </c>
      <c r="G1699">
        <f t="shared" si="26"/>
        <v>-74072.847999999998</v>
      </c>
    </row>
    <row r="1700" spans="1:7" x14ac:dyDescent="0.25">
      <c r="A1700">
        <v>75</v>
      </c>
      <c r="B1700">
        <v>62</v>
      </c>
      <c r="C1700">
        <v>137</v>
      </c>
      <c r="D1700" t="s">
        <v>60</v>
      </c>
      <c r="E1700">
        <v>-68026.524999999994</v>
      </c>
      <c r="F1700">
        <v>42.395000000000003</v>
      </c>
      <c r="G1700">
        <f t="shared" si="26"/>
        <v>-68026.524999999994</v>
      </c>
    </row>
    <row r="1701" spans="1:7" x14ac:dyDescent="0.25">
      <c r="A1701">
        <v>74</v>
      </c>
      <c r="B1701">
        <v>63</v>
      </c>
      <c r="C1701">
        <v>137</v>
      </c>
      <c r="D1701" t="s">
        <v>61</v>
      </c>
      <c r="E1701">
        <v>-60145.894999999997</v>
      </c>
      <c r="F1701">
        <v>4.3780000000000001</v>
      </c>
      <c r="G1701">
        <f t="shared" si="26"/>
        <v>-60145.894999999997</v>
      </c>
    </row>
    <row r="1702" spans="1:7" x14ac:dyDescent="0.25">
      <c r="A1702">
        <v>73</v>
      </c>
      <c r="B1702">
        <v>64</v>
      </c>
      <c r="C1702">
        <v>137</v>
      </c>
      <c r="D1702" t="s">
        <v>62</v>
      </c>
      <c r="E1702" t="s">
        <v>476</v>
      </c>
      <c r="F1702" t="s">
        <v>200</v>
      </c>
      <c r="G1702" t="e">
        <f t="shared" si="26"/>
        <v>#VALUE!</v>
      </c>
    </row>
    <row r="1703" spans="1:7" x14ac:dyDescent="0.25">
      <c r="A1703">
        <v>72</v>
      </c>
      <c r="B1703">
        <v>65</v>
      </c>
      <c r="C1703">
        <v>137</v>
      </c>
      <c r="D1703" t="s">
        <v>63</v>
      </c>
      <c r="E1703" t="s">
        <v>944</v>
      </c>
      <c r="F1703" t="s">
        <v>197</v>
      </c>
      <c r="G1703" t="e">
        <f t="shared" si="26"/>
        <v>#VALUE!</v>
      </c>
    </row>
    <row r="1704" spans="1:7" x14ac:dyDescent="0.25">
      <c r="A1704">
        <v>88</v>
      </c>
      <c r="B1704">
        <v>50</v>
      </c>
      <c r="C1704">
        <v>138</v>
      </c>
      <c r="D1704" t="s">
        <v>48</v>
      </c>
      <c r="E1704" t="s">
        <v>945</v>
      </c>
      <c r="F1704" t="s">
        <v>199</v>
      </c>
      <c r="G1704" t="e">
        <f t="shared" si="26"/>
        <v>#VALUE!</v>
      </c>
    </row>
    <row r="1705" spans="1:7" x14ac:dyDescent="0.25">
      <c r="A1705">
        <v>87</v>
      </c>
      <c r="B1705">
        <v>51</v>
      </c>
      <c r="C1705">
        <v>138</v>
      </c>
      <c r="D1705" t="s">
        <v>49</v>
      </c>
      <c r="E1705">
        <v>-54220.402999999998</v>
      </c>
      <c r="F1705">
        <v>1064.232</v>
      </c>
      <c r="G1705">
        <f t="shared" si="26"/>
        <v>-54220.402999999998</v>
      </c>
    </row>
    <row r="1706" spans="1:7" x14ac:dyDescent="0.25">
      <c r="A1706">
        <v>86</v>
      </c>
      <c r="B1706">
        <v>52</v>
      </c>
      <c r="C1706">
        <v>138</v>
      </c>
      <c r="D1706" t="s">
        <v>50</v>
      </c>
      <c r="E1706">
        <v>-65695.985000000001</v>
      </c>
      <c r="F1706">
        <v>3.7869999999999999</v>
      </c>
      <c r="G1706">
        <f t="shared" si="26"/>
        <v>-65695.985000000001</v>
      </c>
    </row>
    <row r="1707" spans="1:7" x14ac:dyDescent="0.25">
      <c r="A1707">
        <v>85</v>
      </c>
      <c r="B1707">
        <v>53</v>
      </c>
      <c r="C1707">
        <v>138</v>
      </c>
      <c r="D1707" t="s">
        <v>51</v>
      </c>
      <c r="E1707">
        <v>-71979.899999999994</v>
      </c>
      <c r="F1707">
        <v>5.9619999999999997</v>
      </c>
      <c r="G1707">
        <f t="shared" si="26"/>
        <v>-71979.899999999994</v>
      </c>
    </row>
    <row r="1708" spans="1:7" x14ac:dyDescent="0.25">
      <c r="A1708">
        <v>84</v>
      </c>
      <c r="B1708">
        <v>54</v>
      </c>
      <c r="C1708">
        <v>138</v>
      </c>
      <c r="D1708" t="s">
        <v>52</v>
      </c>
      <c r="E1708">
        <v>-79972.232999999993</v>
      </c>
      <c r="F1708">
        <v>2.8039999999999998</v>
      </c>
      <c r="G1708">
        <f t="shared" si="26"/>
        <v>-79972.232999999993</v>
      </c>
    </row>
    <row r="1709" spans="1:7" x14ac:dyDescent="0.25">
      <c r="A1709">
        <v>83</v>
      </c>
      <c r="B1709">
        <v>55</v>
      </c>
      <c r="C1709">
        <v>138</v>
      </c>
      <c r="D1709" t="s">
        <v>53</v>
      </c>
      <c r="E1709">
        <v>-82886.937000000005</v>
      </c>
      <c r="F1709">
        <v>9.1590000000000007</v>
      </c>
      <c r="G1709">
        <f t="shared" si="26"/>
        <v>-82886.937000000005</v>
      </c>
    </row>
    <row r="1710" spans="1:7" x14ac:dyDescent="0.25">
      <c r="A1710">
        <v>82</v>
      </c>
      <c r="B1710">
        <v>56</v>
      </c>
      <c r="C1710">
        <v>138</v>
      </c>
      <c r="D1710" t="s">
        <v>54</v>
      </c>
      <c r="E1710">
        <v>-88261.638000000006</v>
      </c>
      <c r="F1710">
        <v>0.317</v>
      </c>
      <c r="G1710">
        <f t="shared" si="26"/>
        <v>-88261.638000000006</v>
      </c>
    </row>
    <row r="1711" spans="1:7" x14ac:dyDescent="0.25">
      <c r="A1711">
        <v>81</v>
      </c>
      <c r="B1711">
        <v>57</v>
      </c>
      <c r="C1711">
        <v>138</v>
      </c>
      <c r="D1711" t="s">
        <v>55</v>
      </c>
      <c r="E1711">
        <v>-86519.18</v>
      </c>
      <c r="F1711">
        <v>3.1880000000000002</v>
      </c>
      <c r="G1711">
        <f t="shared" si="26"/>
        <v>-86519.18</v>
      </c>
    </row>
    <row r="1712" spans="1:7" x14ac:dyDescent="0.25">
      <c r="A1712">
        <v>80</v>
      </c>
      <c r="B1712">
        <v>58</v>
      </c>
      <c r="C1712">
        <v>138</v>
      </c>
      <c r="D1712" t="s">
        <v>56</v>
      </c>
      <c r="E1712">
        <v>-87570.922000000006</v>
      </c>
      <c r="F1712">
        <v>4.931</v>
      </c>
      <c r="G1712">
        <f t="shared" si="26"/>
        <v>-87570.922000000006</v>
      </c>
    </row>
    <row r="1713" spans="1:7" x14ac:dyDescent="0.25">
      <c r="A1713">
        <v>79</v>
      </c>
      <c r="B1713">
        <v>59</v>
      </c>
      <c r="C1713">
        <v>138</v>
      </c>
      <c r="D1713" t="s">
        <v>57</v>
      </c>
      <c r="E1713">
        <v>-83133.922000000006</v>
      </c>
      <c r="F1713">
        <v>11.15</v>
      </c>
      <c r="G1713">
        <f t="shared" si="26"/>
        <v>-83133.922000000006</v>
      </c>
    </row>
    <row r="1714" spans="1:7" x14ac:dyDescent="0.25">
      <c r="A1714">
        <v>78</v>
      </c>
      <c r="B1714">
        <v>60</v>
      </c>
      <c r="C1714">
        <v>138</v>
      </c>
      <c r="D1714" t="s">
        <v>58</v>
      </c>
      <c r="E1714">
        <v>-82018.31</v>
      </c>
      <c r="F1714">
        <v>11.601000000000001</v>
      </c>
      <c r="G1714">
        <f t="shared" si="26"/>
        <v>-82018.31</v>
      </c>
    </row>
    <row r="1715" spans="1:7" x14ac:dyDescent="0.25">
      <c r="A1715">
        <v>77</v>
      </c>
      <c r="B1715">
        <v>61</v>
      </c>
      <c r="C1715">
        <v>138</v>
      </c>
      <c r="D1715" t="s">
        <v>59</v>
      </c>
      <c r="E1715">
        <v>-74940.482999999993</v>
      </c>
      <c r="F1715">
        <v>27.739000000000001</v>
      </c>
      <c r="G1715">
        <f t="shared" si="26"/>
        <v>-74940.482999999993</v>
      </c>
    </row>
    <row r="1716" spans="1:7" x14ac:dyDescent="0.25">
      <c r="A1716">
        <v>76</v>
      </c>
      <c r="B1716">
        <v>62</v>
      </c>
      <c r="C1716">
        <v>138</v>
      </c>
      <c r="D1716" t="s">
        <v>60</v>
      </c>
      <c r="E1716">
        <v>-71497.762000000002</v>
      </c>
      <c r="F1716">
        <v>11.817</v>
      </c>
      <c r="G1716">
        <f t="shared" si="26"/>
        <v>-71497.762000000002</v>
      </c>
    </row>
    <row r="1717" spans="1:7" x14ac:dyDescent="0.25">
      <c r="A1717">
        <v>75</v>
      </c>
      <c r="B1717">
        <v>63</v>
      </c>
      <c r="C1717">
        <v>138</v>
      </c>
      <c r="D1717" t="s">
        <v>61</v>
      </c>
      <c r="E1717">
        <v>-61749.669000000002</v>
      </c>
      <c r="F1717">
        <v>27.945</v>
      </c>
      <c r="G1717">
        <f t="shared" si="26"/>
        <v>-61749.669000000002</v>
      </c>
    </row>
    <row r="1718" spans="1:7" x14ac:dyDescent="0.25">
      <c r="A1718">
        <v>74</v>
      </c>
      <c r="B1718">
        <v>64</v>
      </c>
      <c r="C1718">
        <v>138</v>
      </c>
      <c r="D1718" t="s">
        <v>62</v>
      </c>
      <c r="E1718" t="s">
        <v>946</v>
      </c>
      <c r="F1718" t="s">
        <v>203</v>
      </c>
      <c r="G1718" t="e">
        <f t="shared" si="26"/>
        <v>#VALUE!</v>
      </c>
    </row>
    <row r="1719" spans="1:7" x14ac:dyDescent="0.25">
      <c r="A1719">
        <v>73</v>
      </c>
      <c r="B1719">
        <v>65</v>
      </c>
      <c r="C1719">
        <v>138</v>
      </c>
      <c r="D1719" t="s">
        <v>63</v>
      </c>
      <c r="E1719" t="s">
        <v>947</v>
      </c>
      <c r="F1719" t="s">
        <v>200</v>
      </c>
      <c r="G1719" t="e">
        <f t="shared" si="26"/>
        <v>#VALUE!</v>
      </c>
    </row>
    <row r="1720" spans="1:7" x14ac:dyDescent="0.25">
      <c r="A1720">
        <v>72</v>
      </c>
      <c r="B1720">
        <v>66</v>
      </c>
      <c r="C1720">
        <v>138</v>
      </c>
      <c r="D1720" t="s">
        <v>64</v>
      </c>
      <c r="E1720" t="s">
        <v>948</v>
      </c>
      <c r="F1720" t="s">
        <v>199</v>
      </c>
      <c r="G1720" t="e">
        <f t="shared" si="26"/>
        <v>#VALUE!</v>
      </c>
    </row>
    <row r="1721" spans="1:7" x14ac:dyDescent="0.25">
      <c r="A1721">
        <v>89</v>
      </c>
      <c r="B1721">
        <v>50</v>
      </c>
      <c r="C1721">
        <v>139</v>
      </c>
      <c r="D1721" t="s">
        <v>48</v>
      </c>
      <c r="E1721" t="s">
        <v>949</v>
      </c>
      <c r="F1721" t="s">
        <v>582</v>
      </c>
      <c r="G1721" t="e">
        <f t="shared" si="26"/>
        <v>#VALUE!</v>
      </c>
    </row>
    <row r="1722" spans="1:7" x14ac:dyDescent="0.25">
      <c r="A1722">
        <v>88</v>
      </c>
      <c r="B1722">
        <v>51</v>
      </c>
      <c r="C1722">
        <v>139</v>
      </c>
      <c r="D1722" t="s">
        <v>49</v>
      </c>
      <c r="E1722" t="s">
        <v>943</v>
      </c>
      <c r="F1722" t="s">
        <v>197</v>
      </c>
      <c r="G1722" t="e">
        <f t="shared" si="26"/>
        <v>#VALUE!</v>
      </c>
    </row>
    <row r="1723" spans="1:7" x14ac:dyDescent="0.25">
      <c r="A1723">
        <v>87</v>
      </c>
      <c r="B1723">
        <v>52</v>
      </c>
      <c r="C1723">
        <v>139</v>
      </c>
      <c r="D1723" t="s">
        <v>50</v>
      </c>
      <c r="E1723">
        <v>-60205.072</v>
      </c>
      <c r="F1723">
        <v>3.54</v>
      </c>
      <c r="G1723">
        <f t="shared" si="26"/>
        <v>-60205.072</v>
      </c>
    </row>
    <row r="1724" spans="1:7" x14ac:dyDescent="0.25">
      <c r="A1724">
        <v>86</v>
      </c>
      <c r="B1724">
        <v>53</v>
      </c>
      <c r="C1724">
        <v>139</v>
      </c>
      <c r="D1724" t="s">
        <v>51</v>
      </c>
      <c r="E1724">
        <v>-68470.953999999998</v>
      </c>
      <c r="F1724">
        <v>4.0049999999999999</v>
      </c>
      <c r="G1724">
        <f t="shared" si="26"/>
        <v>-68470.953999999998</v>
      </c>
    </row>
    <row r="1725" spans="1:7" x14ac:dyDescent="0.25">
      <c r="A1725">
        <v>85</v>
      </c>
      <c r="B1725">
        <v>54</v>
      </c>
      <c r="C1725">
        <v>139</v>
      </c>
      <c r="D1725" t="s">
        <v>52</v>
      </c>
      <c r="E1725">
        <v>-75644.576000000001</v>
      </c>
      <c r="F1725">
        <v>2.1419999999999999</v>
      </c>
      <c r="G1725">
        <f t="shared" si="26"/>
        <v>-75644.576000000001</v>
      </c>
    </row>
    <row r="1726" spans="1:7" x14ac:dyDescent="0.25">
      <c r="A1726">
        <v>84</v>
      </c>
      <c r="B1726">
        <v>55</v>
      </c>
      <c r="C1726">
        <v>139</v>
      </c>
      <c r="D1726" t="s">
        <v>53</v>
      </c>
      <c r="E1726">
        <v>-80700.921000000002</v>
      </c>
      <c r="F1726">
        <v>3.14</v>
      </c>
      <c r="G1726">
        <f t="shared" si="26"/>
        <v>-80700.921000000002</v>
      </c>
    </row>
    <row r="1727" spans="1:7" x14ac:dyDescent="0.25">
      <c r="A1727">
        <v>83</v>
      </c>
      <c r="B1727">
        <v>56</v>
      </c>
      <c r="C1727">
        <v>139</v>
      </c>
      <c r="D1727" t="s">
        <v>54</v>
      </c>
      <c r="E1727">
        <v>-84913.751000000004</v>
      </c>
      <c r="F1727">
        <v>0.31900000000000001</v>
      </c>
      <c r="G1727">
        <f t="shared" si="26"/>
        <v>-84913.751000000004</v>
      </c>
    </row>
    <row r="1728" spans="1:7" x14ac:dyDescent="0.25">
      <c r="A1728">
        <v>82</v>
      </c>
      <c r="B1728">
        <v>57</v>
      </c>
      <c r="C1728">
        <v>139</v>
      </c>
      <c r="D1728" t="s">
        <v>55</v>
      </c>
      <c r="E1728">
        <v>-87226.212</v>
      </c>
      <c r="F1728">
        <v>2.0089999999999999</v>
      </c>
      <c r="G1728">
        <f t="shared" si="26"/>
        <v>-87226.212</v>
      </c>
    </row>
    <row r="1729" spans="1:7" x14ac:dyDescent="0.25">
      <c r="A1729">
        <v>81</v>
      </c>
      <c r="B1729">
        <v>58</v>
      </c>
      <c r="C1729">
        <v>139</v>
      </c>
      <c r="D1729" t="s">
        <v>56</v>
      </c>
      <c r="E1729">
        <v>-86947.861999999994</v>
      </c>
      <c r="F1729">
        <v>7.23</v>
      </c>
      <c r="G1729">
        <f t="shared" si="26"/>
        <v>-86947.861999999994</v>
      </c>
    </row>
    <row r="1730" spans="1:7" x14ac:dyDescent="0.25">
      <c r="A1730">
        <v>80</v>
      </c>
      <c r="B1730">
        <v>59</v>
      </c>
      <c r="C1730">
        <v>139</v>
      </c>
      <c r="D1730" t="s">
        <v>57</v>
      </c>
      <c r="E1730">
        <v>-84818.797999999995</v>
      </c>
      <c r="F1730">
        <v>7.8090000000000002</v>
      </c>
      <c r="G1730">
        <f t="shared" si="26"/>
        <v>-84818.797999999995</v>
      </c>
    </row>
    <row r="1731" spans="1:7" x14ac:dyDescent="0.25">
      <c r="A1731">
        <v>79</v>
      </c>
      <c r="B1731">
        <v>60</v>
      </c>
      <c r="C1731">
        <v>139</v>
      </c>
      <c r="D1731" t="s">
        <v>58</v>
      </c>
      <c r="E1731">
        <v>-82013.941999999995</v>
      </c>
      <c r="F1731">
        <v>27.6</v>
      </c>
      <c r="G1731">
        <f t="shared" si="26"/>
        <v>-82013.941999999995</v>
      </c>
    </row>
    <row r="1732" spans="1:7" x14ac:dyDescent="0.25">
      <c r="A1732">
        <v>78</v>
      </c>
      <c r="B1732">
        <v>61</v>
      </c>
      <c r="C1732">
        <v>139</v>
      </c>
      <c r="D1732" t="s">
        <v>59</v>
      </c>
      <c r="E1732">
        <v>-77500.481</v>
      </c>
      <c r="F1732">
        <v>13.593</v>
      </c>
      <c r="G1732">
        <f t="shared" si="26"/>
        <v>-77500.481</v>
      </c>
    </row>
    <row r="1733" spans="1:7" x14ac:dyDescent="0.25">
      <c r="A1733">
        <v>77</v>
      </c>
      <c r="B1733">
        <v>62</v>
      </c>
      <c r="C1733">
        <v>139</v>
      </c>
      <c r="D1733" t="s">
        <v>60</v>
      </c>
      <c r="E1733">
        <v>-72380.218999999997</v>
      </c>
      <c r="F1733">
        <v>10.884</v>
      </c>
      <c r="G1733">
        <f t="shared" si="26"/>
        <v>-72380.218999999997</v>
      </c>
    </row>
    <row r="1734" spans="1:7" x14ac:dyDescent="0.25">
      <c r="A1734">
        <v>76</v>
      </c>
      <c r="B1734">
        <v>63</v>
      </c>
      <c r="C1734">
        <v>139</v>
      </c>
      <c r="D1734" t="s">
        <v>61</v>
      </c>
      <c r="E1734">
        <v>-65398.042000000001</v>
      </c>
      <c r="F1734">
        <v>13.151</v>
      </c>
      <c r="G1734">
        <f t="shared" si="26"/>
        <v>-65398.042000000001</v>
      </c>
    </row>
    <row r="1735" spans="1:7" x14ac:dyDescent="0.25">
      <c r="A1735">
        <v>75</v>
      </c>
      <c r="B1735">
        <v>64</v>
      </c>
      <c r="C1735">
        <v>139</v>
      </c>
      <c r="D1735" t="s">
        <v>62</v>
      </c>
      <c r="E1735" t="s">
        <v>950</v>
      </c>
      <c r="F1735" t="s">
        <v>203</v>
      </c>
      <c r="G1735" t="e">
        <f t="shared" si="26"/>
        <v>#VALUE!</v>
      </c>
    </row>
    <row r="1736" spans="1:7" x14ac:dyDescent="0.25">
      <c r="A1736">
        <v>74</v>
      </c>
      <c r="B1736">
        <v>65</v>
      </c>
      <c r="C1736">
        <v>139</v>
      </c>
      <c r="D1736" t="s">
        <v>63</v>
      </c>
      <c r="E1736" t="s">
        <v>951</v>
      </c>
      <c r="F1736" t="s">
        <v>200</v>
      </c>
      <c r="G1736" t="e">
        <f t="shared" si="26"/>
        <v>#VALUE!</v>
      </c>
    </row>
    <row r="1737" spans="1:7" x14ac:dyDescent="0.25">
      <c r="A1737">
        <v>73</v>
      </c>
      <c r="B1737">
        <v>66</v>
      </c>
      <c r="C1737">
        <v>139</v>
      </c>
      <c r="D1737" t="s">
        <v>64</v>
      </c>
      <c r="E1737" t="s">
        <v>952</v>
      </c>
      <c r="F1737" t="s">
        <v>199</v>
      </c>
      <c r="G1737" t="e">
        <f t="shared" ref="G1737:G1800" si="27">IF(ISNUMBER(E1737),E1737,VALUE(SUBSTITUTE(E1737,"#",".01")))</f>
        <v>#VALUE!</v>
      </c>
    </row>
    <row r="1738" spans="1:7" x14ac:dyDescent="0.25">
      <c r="A1738">
        <v>89</v>
      </c>
      <c r="B1738">
        <v>51</v>
      </c>
      <c r="C1738">
        <v>140</v>
      </c>
      <c r="D1738" t="s">
        <v>49</v>
      </c>
      <c r="E1738" t="s">
        <v>953</v>
      </c>
      <c r="F1738" t="s">
        <v>207</v>
      </c>
      <c r="G1738" t="e">
        <f t="shared" si="27"/>
        <v>#VALUE!</v>
      </c>
    </row>
    <row r="1739" spans="1:7" x14ac:dyDescent="0.25">
      <c r="A1739">
        <v>88</v>
      </c>
      <c r="B1739">
        <v>52</v>
      </c>
      <c r="C1739">
        <v>140</v>
      </c>
      <c r="D1739" t="s">
        <v>50</v>
      </c>
      <c r="E1739">
        <v>-56576.228000000003</v>
      </c>
      <c r="F1739">
        <v>62.41</v>
      </c>
      <c r="G1739">
        <f t="shared" si="27"/>
        <v>-56576.228000000003</v>
      </c>
    </row>
    <row r="1740" spans="1:7" x14ac:dyDescent="0.25">
      <c r="A1740">
        <v>87</v>
      </c>
      <c r="B1740">
        <v>53</v>
      </c>
      <c r="C1740">
        <v>140</v>
      </c>
      <c r="D1740" t="s">
        <v>51</v>
      </c>
      <c r="E1740">
        <v>-63606.213000000003</v>
      </c>
      <c r="F1740">
        <v>12.109</v>
      </c>
      <c r="G1740">
        <f t="shared" si="27"/>
        <v>-63606.213000000003</v>
      </c>
    </row>
    <row r="1741" spans="1:7" x14ac:dyDescent="0.25">
      <c r="A1741">
        <v>86</v>
      </c>
      <c r="B1741">
        <v>54</v>
      </c>
      <c r="C1741">
        <v>140</v>
      </c>
      <c r="D1741" t="s">
        <v>52</v>
      </c>
      <c r="E1741">
        <v>-72986.451000000001</v>
      </c>
      <c r="F1741">
        <v>2.3290000000000002</v>
      </c>
      <c r="G1741">
        <f t="shared" si="27"/>
        <v>-72986.451000000001</v>
      </c>
    </row>
    <row r="1742" spans="1:7" x14ac:dyDescent="0.25">
      <c r="A1742">
        <v>85</v>
      </c>
      <c r="B1742">
        <v>55</v>
      </c>
      <c r="C1742">
        <v>140</v>
      </c>
      <c r="D1742" t="s">
        <v>53</v>
      </c>
      <c r="E1742">
        <v>-77050.104999999996</v>
      </c>
      <c r="F1742">
        <v>8.2010000000000005</v>
      </c>
      <c r="G1742">
        <f t="shared" si="27"/>
        <v>-77050.104999999996</v>
      </c>
    </row>
    <row r="1743" spans="1:7" x14ac:dyDescent="0.25">
      <c r="A1743">
        <v>84</v>
      </c>
      <c r="B1743">
        <v>56</v>
      </c>
      <c r="C1743">
        <v>140</v>
      </c>
      <c r="D1743" t="s">
        <v>54</v>
      </c>
      <c r="E1743">
        <v>-83269.354000000007</v>
      </c>
      <c r="F1743">
        <v>7.9329999999999998</v>
      </c>
      <c r="G1743">
        <f t="shared" si="27"/>
        <v>-83269.354000000007</v>
      </c>
    </row>
    <row r="1744" spans="1:7" x14ac:dyDescent="0.25">
      <c r="A1744">
        <v>83</v>
      </c>
      <c r="B1744">
        <v>57</v>
      </c>
      <c r="C1744">
        <v>140</v>
      </c>
      <c r="D1744" t="s">
        <v>55</v>
      </c>
      <c r="E1744">
        <v>-84315.870999999999</v>
      </c>
      <c r="F1744">
        <v>2.0089999999999999</v>
      </c>
      <c r="G1744">
        <f t="shared" si="27"/>
        <v>-84315.870999999999</v>
      </c>
    </row>
    <row r="1745" spans="1:7" x14ac:dyDescent="0.25">
      <c r="A1745">
        <v>82</v>
      </c>
      <c r="B1745">
        <v>58</v>
      </c>
      <c r="C1745">
        <v>140</v>
      </c>
      <c r="D1745" t="s">
        <v>56</v>
      </c>
      <c r="E1745">
        <v>-88076.089000000007</v>
      </c>
      <c r="F1745">
        <v>1.5960000000000001</v>
      </c>
      <c r="G1745">
        <f t="shared" si="27"/>
        <v>-88076.089000000007</v>
      </c>
    </row>
    <row r="1746" spans="1:7" x14ac:dyDescent="0.25">
      <c r="A1746">
        <v>81</v>
      </c>
      <c r="B1746">
        <v>59</v>
      </c>
      <c r="C1746">
        <v>140</v>
      </c>
      <c r="D1746" t="s">
        <v>57</v>
      </c>
      <c r="E1746">
        <v>-84688.089000000007</v>
      </c>
      <c r="F1746">
        <v>6.2089999999999996</v>
      </c>
      <c r="G1746">
        <f t="shared" si="27"/>
        <v>-84688.089000000007</v>
      </c>
    </row>
    <row r="1747" spans="1:7" x14ac:dyDescent="0.25">
      <c r="A1747">
        <v>80</v>
      </c>
      <c r="B1747">
        <v>60</v>
      </c>
      <c r="C1747">
        <v>140</v>
      </c>
      <c r="D1747" t="s">
        <v>58</v>
      </c>
      <c r="E1747">
        <v>-84258.911999999997</v>
      </c>
      <c r="F1747">
        <v>3.4470000000000001</v>
      </c>
      <c r="G1747">
        <f t="shared" si="27"/>
        <v>-84258.911999999997</v>
      </c>
    </row>
    <row r="1748" spans="1:7" x14ac:dyDescent="0.25">
      <c r="A1748">
        <v>79</v>
      </c>
      <c r="B1748">
        <v>61</v>
      </c>
      <c r="C1748">
        <v>140</v>
      </c>
      <c r="D1748" t="s">
        <v>59</v>
      </c>
      <c r="E1748">
        <v>-78213.712</v>
      </c>
      <c r="F1748">
        <v>24.245999999999999</v>
      </c>
      <c r="G1748">
        <f t="shared" si="27"/>
        <v>-78213.712</v>
      </c>
    </row>
    <row r="1749" spans="1:7" x14ac:dyDescent="0.25">
      <c r="A1749">
        <v>78</v>
      </c>
      <c r="B1749">
        <v>62</v>
      </c>
      <c r="C1749">
        <v>140</v>
      </c>
      <c r="D1749" t="s">
        <v>60</v>
      </c>
      <c r="E1749">
        <v>-75455.934999999998</v>
      </c>
      <c r="F1749">
        <v>12.497</v>
      </c>
      <c r="G1749">
        <f t="shared" si="27"/>
        <v>-75455.934999999998</v>
      </c>
    </row>
    <row r="1750" spans="1:7" x14ac:dyDescent="0.25">
      <c r="A1750">
        <v>77</v>
      </c>
      <c r="B1750">
        <v>63</v>
      </c>
      <c r="C1750">
        <v>140</v>
      </c>
      <c r="D1750" t="s">
        <v>61</v>
      </c>
      <c r="E1750">
        <v>-66985.934999999998</v>
      </c>
      <c r="F1750">
        <v>51.537999999999997</v>
      </c>
      <c r="G1750">
        <f t="shared" si="27"/>
        <v>-66985.934999999998</v>
      </c>
    </row>
    <row r="1751" spans="1:7" x14ac:dyDescent="0.25">
      <c r="A1751">
        <v>76</v>
      </c>
      <c r="B1751">
        <v>64</v>
      </c>
      <c r="C1751">
        <v>140</v>
      </c>
      <c r="D1751" t="s">
        <v>62</v>
      </c>
      <c r="E1751">
        <v>-61782.271000000001</v>
      </c>
      <c r="F1751">
        <v>27.945</v>
      </c>
      <c r="G1751">
        <f t="shared" si="27"/>
        <v>-61782.271000000001</v>
      </c>
    </row>
    <row r="1752" spans="1:7" x14ac:dyDescent="0.25">
      <c r="A1752">
        <v>75</v>
      </c>
      <c r="B1752">
        <v>65</v>
      </c>
      <c r="C1752">
        <v>140</v>
      </c>
      <c r="D1752" t="s">
        <v>63</v>
      </c>
      <c r="E1752">
        <v>-50482.271000000001</v>
      </c>
      <c r="F1752">
        <v>800.48800000000006</v>
      </c>
      <c r="G1752">
        <f t="shared" si="27"/>
        <v>-50482.271000000001</v>
      </c>
    </row>
    <row r="1753" spans="1:7" x14ac:dyDescent="0.25">
      <c r="A1753">
        <v>74</v>
      </c>
      <c r="B1753">
        <v>66</v>
      </c>
      <c r="C1753">
        <v>140</v>
      </c>
      <c r="D1753" t="s">
        <v>64</v>
      </c>
      <c r="E1753" t="s">
        <v>954</v>
      </c>
      <c r="F1753" t="s">
        <v>197</v>
      </c>
      <c r="G1753" t="e">
        <f t="shared" si="27"/>
        <v>#VALUE!</v>
      </c>
    </row>
    <row r="1754" spans="1:7" x14ac:dyDescent="0.25">
      <c r="A1754">
        <v>73</v>
      </c>
      <c r="B1754">
        <v>67</v>
      </c>
      <c r="C1754">
        <v>140</v>
      </c>
      <c r="D1754" t="s">
        <v>65</v>
      </c>
      <c r="E1754" t="s">
        <v>955</v>
      </c>
      <c r="F1754" t="s">
        <v>199</v>
      </c>
      <c r="G1754" t="e">
        <f t="shared" si="27"/>
        <v>#VALUE!</v>
      </c>
    </row>
    <row r="1755" spans="1:7" x14ac:dyDescent="0.25">
      <c r="A1755">
        <v>90</v>
      </c>
      <c r="B1755">
        <v>51</v>
      </c>
      <c r="C1755">
        <v>141</v>
      </c>
      <c r="D1755" t="s">
        <v>49</v>
      </c>
      <c r="E1755" t="s">
        <v>956</v>
      </c>
      <c r="F1755" t="s">
        <v>582</v>
      </c>
      <c r="G1755" t="e">
        <f t="shared" si="27"/>
        <v>#VALUE!</v>
      </c>
    </row>
    <row r="1756" spans="1:7" x14ac:dyDescent="0.25">
      <c r="A1756">
        <v>89</v>
      </c>
      <c r="B1756">
        <v>52</v>
      </c>
      <c r="C1756">
        <v>141</v>
      </c>
      <c r="D1756" t="s">
        <v>50</v>
      </c>
      <c r="E1756" t="s">
        <v>957</v>
      </c>
      <c r="F1756" t="s">
        <v>197</v>
      </c>
      <c r="G1756" t="e">
        <f t="shared" si="27"/>
        <v>#VALUE!</v>
      </c>
    </row>
    <row r="1757" spans="1:7" x14ac:dyDescent="0.25">
      <c r="A1757">
        <v>88</v>
      </c>
      <c r="B1757">
        <v>53</v>
      </c>
      <c r="C1757">
        <v>141</v>
      </c>
      <c r="D1757" t="s">
        <v>51</v>
      </c>
      <c r="E1757">
        <v>-59926.656999999999</v>
      </c>
      <c r="F1757">
        <v>15.835000000000001</v>
      </c>
      <c r="G1757">
        <f t="shared" si="27"/>
        <v>-59926.656999999999</v>
      </c>
    </row>
    <row r="1758" spans="1:7" x14ac:dyDescent="0.25">
      <c r="A1758">
        <v>87</v>
      </c>
      <c r="B1758">
        <v>54</v>
      </c>
      <c r="C1758">
        <v>141</v>
      </c>
      <c r="D1758" t="s">
        <v>52</v>
      </c>
      <c r="E1758">
        <v>-68197.298999999999</v>
      </c>
      <c r="F1758">
        <v>2.8879999999999999</v>
      </c>
      <c r="G1758">
        <f t="shared" si="27"/>
        <v>-68197.298999999999</v>
      </c>
    </row>
    <row r="1759" spans="1:7" x14ac:dyDescent="0.25">
      <c r="A1759">
        <v>86</v>
      </c>
      <c r="B1759">
        <v>55</v>
      </c>
      <c r="C1759">
        <v>141</v>
      </c>
      <c r="D1759" t="s">
        <v>53</v>
      </c>
      <c r="E1759">
        <v>-74477.523000000001</v>
      </c>
      <c r="F1759">
        <v>9.1950000000000003</v>
      </c>
      <c r="G1759">
        <f t="shared" si="27"/>
        <v>-74477.523000000001</v>
      </c>
    </row>
    <row r="1760" spans="1:7" x14ac:dyDescent="0.25">
      <c r="A1760">
        <v>85</v>
      </c>
      <c r="B1760">
        <v>56</v>
      </c>
      <c r="C1760">
        <v>141</v>
      </c>
      <c r="D1760" t="s">
        <v>54</v>
      </c>
      <c r="E1760">
        <v>-79732.626000000004</v>
      </c>
      <c r="F1760">
        <v>5.319</v>
      </c>
      <c r="G1760">
        <f t="shared" si="27"/>
        <v>-79732.626000000004</v>
      </c>
    </row>
    <row r="1761" spans="1:7" x14ac:dyDescent="0.25">
      <c r="A1761">
        <v>84</v>
      </c>
      <c r="B1761">
        <v>57</v>
      </c>
      <c r="C1761">
        <v>141</v>
      </c>
      <c r="D1761" t="s">
        <v>55</v>
      </c>
      <c r="E1761">
        <v>-82931.635999999999</v>
      </c>
      <c r="F1761">
        <v>4.2190000000000003</v>
      </c>
      <c r="G1761">
        <f t="shared" si="27"/>
        <v>-82931.635999999999</v>
      </c>
    </row>
    <row r="1762" spans="1:7" x14ac:dyDescent="0.25">
      <c r="A1762">
        <v>83</v>
      </c>
      <c r="B1762">
        <v>58</v>
      </c>
      <c r="C1762">
        <v>141</v>
      </c>
      <c r="D1762" t="s">
        <v>56</v>
      </c>
      <c r="E1762">
        <v>-85432.915999999997</v>
      </c>
      <c r="F1762">
        <v>1.597</v>
      </c>
      <c r="G1762">
        <f t="shared" si="27"/>
        <v>-85432.915999999997</v>
      </c>
    </row>
    <row r="1763" spans="1:7" x14ac:dyDescent="0.25">
      <c r="A1763">
        <v>82</v>
      </c>
      <c r="B1763">
        <v>59</v>
      </c>
      <c r="C1763">
        <v>141</v>
      </c>
      <c r="D1763" t="s">
        <v>57</v>
      </c>
      <c r="E1763">
        <v>-86015.644</v>
      </c>
      <c r="F1763">
        <v>1.665</v>
      </c>
      <c r="G1763">
        <f t="shared" si="27"/>
        <v>-86015.644</v>
      </c>
    </row>
    <row r="1764" spans="1:7" x14ac:dyDescent="0.25">
      <c r="A1764">
        <v>81</v>
      </c>
      <c r="B1764">
        <v>60</v>
      </c>
      <c r="C1764">
        <v>141</v>
      </c>
      <c r="D1764" t="s">
        <v>58</v>
      </c>
      <c r="E1764">
        <v>-84192.63</v>
      </c>
      <c r="F1764">
        <v>3.2650000000000001</v>
      </c>
      <c r="G1764">
        <f t="shared" si="27"/>
        <v>-84192.63</v>
      </c>
    </row>
    <row r="1765" spans="1:7" x14ac:dyDescent="0.25">
      <c r="A1765">
        <v>80</v>
      </c>
      <c r="B1765">
        <v>61</v>
      </c>
      <c r="C1765">
        <v>141</v>
      </c>
      <c r="D1765" t="s">
        <v>59</v>
      </c>
      <c r="E1765">
        <v>-80522.921000000002</v>
      </c>
      <c r="F1765">
        <v>13.972</v>
      </c>
      <c r="G1765">
        <f t="shared" si="27"/>
        <v>-80522.921000000002</v>
      </c>
    </row>
    <row r="1766" spans="1:7" x14ac:dyDescent="0.25">
      <c r="A1766">
        <v>79</v>
      </c>
      <c r="B1766">
        <v>62</v>
      </c>
      <c r="C1766">
        <v>141</v>
      </c>
      <c r="D1766" t="s">
        <v>60</v>
      </c>
      <c r="E1766">
        <v>-75933.909</v>
      </c>
      <c r="F1766">
        <v>8.5389999999999997</v>
      </c>
      <c r="G1766">
        <f t="shared" si="27"/>
        <v>-75933.909</v>
      </c>
    </row>
    <row r="1767" spans="1:7" x14ac:dyDescent="0.25">
      <c r="A1767">
        <v>78</v>
      </c>
      <c r="B1767">
        <v>63</v>
      </c>
      <c r="C1767">
        <v>141</v>
      </c>
      <c r="D1767" t="s">
        <v>61</v>
      </c>
      <c r="E1767">
        <v>-69925.629000000001</v>
      </c>
      <c r="F1767">
        <v>12.638999999999999</v>
      </c>
      <c r="G1767">
        <f t="shared" si="27"/>
        <v>-69925.629000000001</v>
      </c>
    </row>
    <row r="1768" spans="1:7" x14ac:dyDescent="0.25">
      <c r="A1768">
        <v>77</v>
      </c>
      <c r="B1768">
        <v>64</v>
      </c>
      <c r="C1768">
        <v>141</v>
      </c>
      <c r="D1768" t="s">
        <v>62</v>
      </c>
      <c r="E1768">
        <v>-63224.224000000002</v>
      </c>
      <c r="F1768">
        <v>19.760000000000002</v>
      </c>
      <c r="G1768">
        <f t="shared" si="27"/>
        <v>-63224.224000000002</v>
      </c>
    </row>
    <row r="1769" spans="1:7" x14ac:dyDescent="0.25">
      <c r="A1769">
        <v>76</v>
      </c>
      <c r="B1769">
        <v>65</v>
      </c>
      <c r="C1769">
        <v>141</v>
      </c>
      <c r="D1769" t="s">
        <v>63</v>
      </c>
      <c r="E1769">
        <v>-54540.837</v>
      </c>
      <c r="F1769">
        <v>105.259</v>
      </c>
      <c r="G1769">
        <f t="shared" si="27"/>
        <v>-54540.837</v>
      </c>
    </row>
    <row r="1770" spans="1:7" x14ac:dyDescent="0.25">
      <c r="A1770">
        <v>75</v>
      </c>
      <c r="B1770">
        <v>66</v>
      </c>
      <c r="C1770">
        <v>141</v>
      </c>
      <c r="D1770" t="s">
        <v>64</v>
      </c>
      <c r="E1770" t="s">
        <v>958</v>
      </c>
      <c r="F1770" t="s">
        <v>200</v>
      </c>
      <c r="G1770" t="e">
        <f t="shared" si="27"/>
        <v>#VALUE!</v>
      </c>
    </row>
    <row r="1771" spans="1:7" x14ac:dyDescent="0.25">
      <c r="A1771">
        <v>74</v>
      </c>
      <c r="B1771">
        <v>67</v>
      </c>
      <c r="C1771">
        <v>141</v>
      </c>
      <c r="D1771" t="s">
        <v>65</v>
      </c>
      <c r="E1771" t="s">
        <v>959</v>
      </c>
      <c r="F1771" t="s">
        <v>197</v>
      </c>
      <c r="G1771" t="e">
        <f t="shared" si="27"/>
        <v>#VALUE!</v>
      </c>
    </row>
    <row r="1772" spans="1:7" x14ac:dyDescent="0.25">
      <c r="A1772">
        <v>90</v>
      </c>
      <c r="B1772">
        <v>52</v>
      </c>
      <c r="C1772">
        <v>142</v>
      </c>
      <c r="D1772" t="s">
        <v>50</v>
      </c>
      <c r="E1772" t="s">
        <v>960</v>
      </c>
      <c r="F1772" t="s">
        <v>199</v>
      </c>
      <c r="G1772" t="e">
        <f t="shared" si="27"/>
        <v>#VALUE!</v>
      </c>
    </row>
    <row r="1773" spans="1:7" x14ac:dyDescent="0.25">
      <c r="A1773">
        <v>89</v>
      </c>
      <c r="B1773">
        <v>53</v>
      </c>
      <c r="C1773">
        <v>142</v>
      </c>
      <c r="D1773" t="s">
        <v>51</v>
      </c>
      <c r="E1773">
        <v>-54769.983999999997</v>
      </c>
      <c r="F1773">
        <v>374.46100000000001</v>
      </c>
      <c r="G1773">
        <f t="shared" si="27"/>
        <v>-54769.983999999997</v>
      </c>
    </row>
    <row r="1774" spans="1:7" x14ac:dyDescent="0.25">
      <c r="A1774">
        <v>88</v>
      </c>
      <c r="B1774">
        <v>54</v>
      </c>
      <c r="C1774">
        <v>142</v>
      </c>
      <c r="D1774" t="s">
        <v>52</v>
      </c>
      <c r="E1774">
        <v>-65229.639000000003</v>
      </c>
      <c r="F1774">
        <v>2.7010000000000001</v>
      </c>
      <c r="G1774">
        <f t="shared" si="27"/>
        <v>-65229.639000000003</v>
      </c>
    </row>
    <row r="1775" spans="1:7" x14ac:dyDescent="0.25">
      <c r="A1775">
        <v>87</v>
      </c>
      <c r="B1775">
        <v>55</v>
      </c>
      <c r="C1775">
        <v>142</v>
      </c>
      <c r="D1775" t="s">
        <v>53</v>
      </c>
      <c r="E1775">
        <v>-70514.55</v>
      </c>
      <c r="F1775">
        <v>7.0670000000000002</v>
      </c>
      <c r="G1775">
        <f t="shared" si="27"/>
        <v>-70514.55</v>
      </c>
    </row>
    <row r="1776" spans="1:7" x14ac:dyDescent="0.25">
      <c r="A1776">
        <v>86</v>
      </c>
      <c r="B1776">
        <v>56</v>
      </c>
      <c r="C1776">
        <v>142</v>
      </c>
      <c r="D1776" t="s">
        <v>54</v>
      </c>
      <c r="E1776">
        <v>-77842.263999999996</v>
      </c>
      <c r="F1776">
        <v>5.92</v>
      </c>
      <c r="G1776">
        <f t="shared" si="27"/>
        <v>-77842.263999999996</v>
      </c>
    </row>
    <row r="1777" spans="1:7" x14ac:dyDescent="0.25">
      <c r="A1777">
        <v>85</v>
      </c>
      <c r="B1777">
        <v>57</v>
      </c>
      <c r="C1777">
        <v>142</v>
      </c>
      <c r="D1777" t="s">
        <v>55</v>
      </c>
      <c r="E1777">
        <v>-80024.226999999999</v>
      </c>
      <c r="F1777">
        <v>6.3090000000000002</v>
      </c>
      <c r="G1777">
        <f t="shared" si="27"/>
        <v>-80024.226999999999</v>
      </c>
    </row>
    <row r="1778" spans="1:7" x14ac:dyDescent="0.25">
      <c r="A1778">
        <v>84</v>
      </c>
      <c r="B1778">
        <v>58</v>
      </c>
      <c r="C1778">
        <v>142</v>
      </c>
      <c r="D1778" t="s">
        <v>56</v>
      </c>
      <c r="E1778">
        <v>-84533.187999999995</v>
      </c>
      <c r="F1778">
        <v>2.5089999999999999</v>
      </c>
      <c r="G1778">
        <f t="shared" si="27"/>
        <v>-84533.187999999995</v>
      </c>
    </row>
    <row r="1779" spans="1:7" x14ac:dyDescent="0.25">
      <c r="A1779">
        <v>83</v>
      </c>
      <c r="B1779">
        <v>59</v>
      </c>
      <c r="C1779">
        <v>142</v>
      </c>
      <c r="D1779" t="s">
        <v>57</v>
      </c>
      <c r="E1779">
        <v>-83787.475999999995</v>
      </c>
      <c r="F1779">
        <v>1.665</v>
      </c>
      <c r="G1779">
        <f t="shared" si="27"/>
        <v>-83787.475999999995</v>
      </c>
    </row>
    <row r="1780" spans="1:7" x14ac:dyDescent="0.25">
      <c r="A1780">
        <v>82</v>
      </c>
      <c r="B1780">
        <v>60</v>
      </c>
      <c r="C1780">
        <v>142</v>
      </c>
      <c r="D1780" t="s">
        <v>58</v>
      </c>
      <c r="E1780">
        <v>-85949.98</v>
      </c>
      <c r="F1780">
        <v>1.3680000000000001</v>
      </c>
      <c r="G1780">
        <f t="shared" si="27"/>
        <v>-85949.98</v>
      </c>
    </row>
    <row r="1781" spans="1:7" x14ac:dyDescent="0.25">
      <c r="A1781">
        <v>81</v>
      </c>
      <c r="B1781">
        <v>61</v>
      </c>
      <c r="C1781">
        <v>142</v>
      </c>
      <c r="D1781" t="s">
        <v>59</v>
      </c>
      <c r="E1781">
        <v>-81142.043999999994</v>
      </c>
      <c r="F1781">
        <v>23.597000000000001</v>
      </c>
      <c r="G1781">
        <f t="shared" si="27"/>
        <v>-81142.043999999994</v>
      </c>
    </row>
    <row r="1782" spans="1:7" x14ac:dyDescent="0.25">
      <c r="A1782">
        <v>80</v>
      </c>
      <c r="B1782">
        <v>62</v>
      </c>
      <c r="C1782">
        <v>142</v>
      </c>
      <c r="D1782" t="s">
        <v>60</v>
      </c>
      <c r="E1782">
        <v>-78986.47</v>
      </c>
      <c r="F1782">
        <v>3.0790000000000002</v>
      </c>
      <c r="G1782">
        <f t="shared" si="27"/>
        <v>-78986.47</v>
      </c>
    </row>
    <row r="1783" spans="1:7" x14ac:dyDescent="0.25">
      <c r="A1783">
        <v>79</v>
      </c>
      <c r="B1783">
        <v>63</v>
      </c>
      <c r="C1783">
        <v>142</v>
      </c>
      <c r="D1783" t="s">
        <v>61</v>
      </c>
      <c r="E1783">
        <v>-71313.47</v>
      </c>
      <c r="F1783">
        <v>30.158000000000001</v>
      </c>
      <c r="G1783">
        <f t="shared" si="27"/>
        <v>-71313.47</v>
      </c>
    </row>
    <row r="1784" spans="1:7" x14ac:dyDescent="0.25">
      <c r="A1784">
        <v>78</v>
      </c>
      <c r="B1784">
        <v>64</v>
      </c>
      <c r="C1784">
        <v>142</v>
      </c>
      <c r="D1784" t="s">
        <v>62</v>
      </c>
      <c r="E1784">
        <v>-66959.514999999999</v>
      </c>
      <c r="F1784">
        <v>27.945</v>
      </c>
      <c r="G1784">
        <f t="shared" si="27"/>
        <v>-66959.514999999999</v>
      </c>
    </row>
    <row r="1785" spans="1:7" x14ac:dyDescent="0.25">
      <c r="A1785">
        <v>77</v>
      </c>
      <c r="B1785">
        <v>65</v>
      </c>
      <c r="C1785">
        <v>142</v>
      </c>
      <c r="D1785" t="s">
        <v>63</v>
      </c>
      <c r="E1785">
        <v>-56559.514999999999</v>
      </c>
      <c r="F1785">
        <v>700.55799999999999</v>
      </c>
      <c r="G1785">
        <f t="shared" si="27"/>
        <v>-56559.514999999999</v>
      </c>
    </row>
    <row r="1786" spans="1:7" x14ac:dyDescent="0.25">
      <c r="A1786">
        <v>76</v>
      </c>
      <c r="B1786">
        <v>66</v>
      </c>
      <c r="C1786">
        <v>142</v>
      </c>
      <c r="D1786" t="s">
        <v>64</v>
      </c>
      <c r="E1786" t="s">
        <v>961</v>
      </c>
      <c r="F1786" t="s">
        <v>962</v>
      </c>
      <c r="G1786" t="e">
        <f t="shared" si="27"/>
        <v>#VALUE!</v>
      </c>
    </row>
    <row r="1787" spans="1:7" x14ac:dyDescent="0.25">
      <c r="A1787">
        <v>75</v>
      </c>
      <c r="B1787">
        <v>67</v>
      </c>
      <c r="C1787">
        <v>142</v>
      </c>
      <c r="D1787" t="s">
        <v>65</v>
      </c>
      <c r="E1787" t="s">
        <v>963</v>
      </c>
      <c r="F1787" t="s">
        <v>197</v>
      </c>
      <c r="G1787" t="e">
        <f t="shared" si="27"/>
        <v>#VALUE!</v>
      </c>
    </row>
    <row r="1788" spans="1:7" x14ac:dyDescent="0.25">
      <c r="A1788">
        <v>74</v>
      </c>
      <c r="B1788">
        <v>68</v>
      </c>
      <c r="C1788">
        <v>142</v>
      </c>
      <c r="D1788" t="s">
        <v>66</v>
      </c>
      <c r="E1788" t="s">
        <v>964</v>
      </c>
      <c r="F1788" t="s">
        <v>582</v>
      </c>
      <c r="G1788" t="e">
        <f t="shared" si="27"/>
        <v>#VALUE!</v>
      </c>
    </row>
    <row r="1789" spans="1:7" x14ac:dyDescent="0.25">
      <c r="A1789">
        <v>91</v>
      </c>
      <c r="B1789">
        <v>52</v>
      </c>
      <c r="C1789">
        <v>143</v>
      </c>
      <c r="D1789" t="s">
        <v>50</v>
      </c>
      <c r="E1789" t="s">
        <v>965</v>
      </c>
      <c r="F1789" t="s">
        <v>199</v>
      </c>
      <c r="G1789" t="e">
        <f t="shared" si="27"/>
        <v>#VALUE!</v>
      </c>
    </row>
    <row r="1790" spans="1:7" x14ac:dyDescent="0.25">
      <c r="A1790">
        <v>90</v>
      </c>
      <c r="B1790">
        <v>53</v>
      </c>
      <c r="C1790">
        <v>143</v>
      </c>
      <c r="D1790" t="s">
        <v>51</v>
      </c>
      <c r="E1790" t="s">
        <v>966</v>
      </c>
      <c r="F1790" t="s">
        <v>202</v>
      </c>
      <c r="G1790" t="e">
        <f t="shared" si="27"/>
        <v>#VALUE!</v>
      </c>
    </row>
    <row r="1791" spans="1:7" x14ac:dyDescent="0.25">
      <c r="A1791">
        <v>89</v>
      </c>
      <c r="B1791">
        <v>54</v>
      </c>
      <c r="C1791">
        <v>143</v>
      </c>
      <c r="D1791" t="s">
        <v>52</v>
      </c>
      <c r="E1791">
        <v>-60202.873</v>
      </c>
      <c r="F1791">
        <v>4.657</v>
      </c>
      <c r="G1791">
        <f t="shared" si="27"/>
        <v>-60202.873</v>
      </c>
    </row>
    <row r="1792" spans="1:7" x14ac:dyDescent="0.25">
      <c r="A1792">
        <v>88</v>
      </c>
      <c r="B1792">
        <v>55</v>
      </c>
      <c r="C1792">
        <v>143</v>
      </c>
      <c r="D1792" t="s">
        <v>53</v>
      </c>
      <c r="E1792">
        <v>-67675.509000000005</v>
      </c>
      <c r="F1792">
        <v>7.5730000000000004</v>
      </c>
      <c r="G1792">
        <f t="shared" si="27"/>
        <v>-67675.509000000005</v>
      </c>
    </row>
    <row r="1793" spans="1:7" x14ac:dyDescent="0.25">
      <c r="A1793">
        <v>87</v>
      </c>
      <c r="B1793">
        <v>56</v>
      </c>
      <c r="C1793">
        <v>143</v>
      </c>
      <c r="D1793" t="s">
        <v>54</v>
      </c>
      <c r="E1793">
        <v>-73937.197</v>
      </c>
      <c r="F1793">
        <v>6.7560000000000002</v>
      </c>
      <c r="G1793">
        <f t="shared" si="27"/>
        <v>-73937.197</v>
      </c>
    </row>
    <row r="1794" spans="1:7" x14ac:dyDescent="0.25">
      <c r="A1794">
        <v>86</v>
      </c>
      <c r="B1794">
        <v>57</v>
      </c>
      <c r="C1794">
        <v>143</v>
      </c>
      <c r="D1794" t="s">
        <v>55</v>
      </c>
      <c r="E1794">
        <v>-78171.514999999999</v>
      </c>
      <c r="F1794">
        <v>7.33</v>
      </c>
      <c r="G1794">
        <f t="shared" si="27"/>
        <v>-78171.514999999999</v>
      </c>
    </row>
    <row r="1795" spans="1:7" x14ac:dyDescent="0.25">
      <c r="A1795">
        <v>85</v>
      </c>
      <c r="B1795">
        <v>58</v>
      </c>
      <c r="C1795">
        <v>143</v>
      </c>
      <c r="D1795" t="s">
        <v>56</v>
      </c>
      <c r="E1795">
        <v>-81606.671000000002</v>
      </c>
      <c r="F1795">
        <v>2.508</v>
      </c>
      <c r="G1795">
        <f t="shared" si="27"/>
        <v>-81606.671000000002</v>
      </c>
    </row>
    <row r="1796" spans="1:7" x14ac:dyDescent="0.25">
      <c r="A1796">
        <v>84</v>
      </c>
      <c r="B1796">
        <v>59</v>
      </c>
      <c r="C1796">
        <v>143</v>
      </c>
      <c r="D1796" t="s">
        <v>57</v>
      </c>
      <c r="E1796">
        <v>-83068.245999999999</v>
      </c>
      <c r="F1796">
        <v>1.897</v>
      </c>
      <c r="G1796">
        <f t="shared" si="27"/>
        <v>-83068.245999999999</v>
      </c>
    </row>
    <row r="1797" spans="1:7" x14ac:dyDescent="0.25">
      <c r="A1797">
        <v>83</v>
      </c>
      <c r="B1797">
        <v>60</v>
      </c>
      <c r="C1797">
        <v>143</v>
      </c>
      <c r="D1797" t="s">
        <v>58</v>
      </c>
      <c r="E1797">
        <v>-84002.233999999997</v>
      </c>
      <c r="F1797">
        <v>1.367</v>
      </c>
      <c r="G1797">
        <f t="shared" si="27"/>
        <v>-84002.233999999997</v>
      </c>
    </row>
    <row r="1798" spans="1:7" x14ac:dyDescent="0.25">
      <c r="A1798">
        <v>82</v>
      </c>
      <c r="B1798">
        <v>61</v>
      </c>
      <c r="C1798">
        <v>143</v>
      </c>
      <c r="D1798" t="s">
        <v>59</v>
      </c>
      <c r="E1798">
        <v>-82960.650999999998</v>
      </c>
      <c r="F1798">
        <v>2.996</v>
      </c>
      <c r="G1798">
        <f t="shared" si="27"/>
        <v>-82960.650999999998</v>
      </c>
    </row>
    <row r="1799" spans="1:7" x14ac:dyDescent="0.25">
      <c r="A1799">
        <v>81</v>
      </c>
      <c r="B1799">
        <v>62</v>
      </c>
      <c r="C1799">
        <v>143</v>
      </c>
      <c r="D1799" t="s">
        <v>60</v>
      </c>
      <c r="E1799">
        <v>-79517.152000000002</v>
      </c>
      <c r="F1799">
        <v>2.8039999999999998</v>
      </c>
      <c r="G1799">
        <f t="shared" si="27"/>
        <v>-79517.152000000002</v>
      </c>
    </row>
    <row r="1800" spans="1:7" x14ac:dyDescent="0.25">
      <c r="A1800">
        <v>80</v>
      </c>
      <c r="B1800">
        <v>63</v>
      </c>
      <c r="C1800">
        <v>143</v>
      </c>
      <c r="D1800" t="s">
        <v>61</v>
      </c>
      <c r="E1800">
        <v>-74241.3</v>
      </c>
      <c r="F1800">
        <v>10.986000000000001</v>
      </c>
      <c r="G1800">
        <f t="shared" si="27"/>
        <v>-74241.3</v>
      </c>
    </row>
    <row r="1801" spans="1:7" x14ac:dyDescent="0.25">
      <c r="A1801">
        <v>79</v>
      </c>
      <c r="B1801">
        <v>64</v>
      </c>
      <c r="C1801">
        <v>143</v>
      </c>
      <c r="D1801" t="s">
        <v>62</v>
      </c>
      <c r="E1801">
        <v>-68231.3</v>
      </c>
      <c r="F1801">
        <v>200.30099999999999</v>
      </c>
      <c r="G1801">
        <f t="shared" ref="G1801:G1864" si="28">IF(ISNUMBER(E1801),E1801,VALUE(SUBSTITUTE(E1801,"#",".01")))</f>
        <v>-68231.3</v>
      </c>
    </row>
    <row r="1802" spans="1:7" x14ac:dyDescent="0.25">
      <c r="A1802">
        <v>78</v>
      </c>
      <c r="B1802">
        <v>65</v>
      </c>
      <c r="C1802">
        <v>143</v>
      </c>
      <c r="D1802" t="s">
        <v>63</v>
      </c>
      <c r="E1802">
        <v>-60419.182999999997</v>
      </c>
      <c r="F1802">
        <v>51.231999999999999</v>
      </c>
      <c r="G1802">
        <f t="shared" si="28"/>
        <v>-60419.182999999997</v>
      </c>
    </row>
    <row r="1803" spans="1:7" x14ac:dyDescent="0.25">
      <c r="A1803">
        <v>77</v>
      </c>
      <c r="B1803">
        <v>66</v>
      </c>
      <c r="C1803">
        <v>143</v>
      </c>
      <c r="D1803" t="s">
        <v>64</v>
      </c>
      <c r="E1803">
        <v>-52168.940999999999</v>
      </c>
      <c r="F1803">
        <v>13.041</v>
      </c>
      <c r="G1803">
        <f t="shared" si="28"/>
        <v>-52168.940999999999</v>
      </c>
    </row>
    <row r="1804" spans="1:7" x14ac:dyDescent="0.25">
      <c r="A1804">
        <v>76</v>
      </c>
      <c r="B1804">
        <v>67</v>
      </c>
      <c r="C1804">
        <v>143</v>
      </c>
      <c r="D1804" t="s">
        <v>65</v>
      </c>
      <c r="E1804" t="s">
        <v>967</v>
      </c>
      <c r="F1804" t="s">
        <v>200</v>
      </c>
      <c r="G1804" t="e">
        <f t="shared" si="28"/>
        <v>#VALUE!</v>
      </c>
    </row>
    <row r="1805" spans="1:7" x14ac:dyDescent="0.25">
      <c r="A1805">
        <v>75</v>
      </c>
      <c r="B1805">
        <v>68</v>
      </c>
      <c r="C1805">
        <v>143</v>
      </c>
      <c r="D1805" t="s">
        <v>66</v>
      </c>
      <c r="E1805" t="s">
        <v>968</v>
      </c>
      <c r="F1805" t="s">
        <v>609</v>
      </c>
      <c r="G1805" t="e">
        <f t="shared" si="28"/>
        <v>#VALUE!</v>
      </c>
    </row>
    <row r="1806" spans="1:7" x14ac:dyDescent="0.25">
      <c r="A1806">
        <v>91</v>
      </c>
      <c r="B1806">
        <v>53</v>
      </c>
      <c r="C1806">
        <v>144</v>
      </c>
      <c r="D1806" t="s">
        <v>51</v>
      </c>
      <c r="E1806" t="s">
        <v>969</v>
      </c>
      <c r="F1806" t="s">
        <v>197</v>
      </c>
      <c r="G1806" t="e">
        <f t="shared" si="28"/>
        <v>#VALUE!</v>
      </c>
    </row>
    <row r="1807" spans="1:7" x14ac:dyDescent="0.25">
      <c r="A1807">
        <v>90</v>
      </c>
      <c r="B1807">
        <v>54</v>
      </c>
      <c r="C1807">
        <v>144</v>
      </c>
      <c r="D1807" t="s">
        <v>52</v>
      </c>
      <c r="E1807">
        <v>-56872.292999999998</v>
      </c>
      <c r="F1807">
        <v>5.31</v>
      </c>
      <c r="G1807">
        <f t="shared" si="28"/>
        <v>-56872.292999999998</v>
      </c>
    </row>
    <row r="1808" spans="1:7" x14ac:dyDescent="0.25">
      <c r="A1808">
        <v>89</v>
      </c>
      <c r="B1808">
        <v>55</v>
      </c>
      <c r="C1808">
        <v>144</v>
      </c>
      <c r="D1808" t="s">
        <v>53</v>
      </c>
      <c r="E1808">
        <v>-63271.353000000003</v>
      </c>
      <c r="F1808">
        <v>20.132000000000001</v>
      </c>
      <c r="G1808">
        <f t="shared" si="28"/>
        <v>-63271.353000000003</v>
      </c>
    </row>
    <row r="1809" spans="1:7" x14ac:dyDescent="0.25">
      <c r="A1809">
        <v>88</v>
      </c>
      <c r="B1809">
        <v>56</v>
      </c>
      <c r="C1809">
        <v>144</v>
      </c>
      <c r="D1809" t="s">
        <v>54</v>
      </c>
      <c r="E1809">
        <v>-71767.120999999999</v>
      </c>
      <c r="F1809">
        <v>7.1360000000000001</v>
      </c>
      <c r="G1809">
        <f t="shared" si="28"/>
        <v>-71767.120999999999</v>
      </c>
    </row>
    <row r="1810" spans="1:7" x14ac:dyDescent="0.25">
      <c r="A1810">
        <v>87</v>
      </c>
      <c r="B1810">
        <v>57</v>
      </c>
      <c r="C1810">
        <v>144</v>
      </c>
      <c r="D1810" t="s">
        <v>55</v>
      </c>
      <c r="E1810">
        <v>-74849.652000000002</v>
      </c>
      <c r="F1810">
        <v>12.936999999999999</v>
      </c>
      <c r="G1810">
        <f t="shared" si="28"/>
        <v>-74849.652000000002</v>
      </c>
    </row>
    <row r="1811" spans="1:7" x14ac:dyDescent="0.25">
      <c r="A1811">
        <v>86</v>
      </c>
      <c r="B1811">
        <v>58</v>
      </c>
      <c r="C1811">
        <v>144</v>
      </c>
      <c r="D1811" t="s">
        <v>56</v>
      </c>
      <c r="E1811">
        <v>-80431.87</v>
      </c>
      <c r="F1811">
        <v>2.8849999999999998</v>
      </c>
      <c r="G1811">
        <f t="shared" si="28"/>
        <v>-80431.87</v>
      </c>
    </row>
    <row r="1812" spans="1:7" x14ac:dyDescent="0.25">
      <c r="A1812">
        <v>85</v>
      </c>
      <c r="B1812">
        <v>59</v>
      </c>
      <c r="C1812">
        <v>144</v>
      </c>
      <c r="D1812" t="s">
        <v>57</v>
      </c>
      <c r="E1812">
        <v>-80750.517000000007</v>
      </c>
      <c r="F1812">
        <v>2.762</v>
      </c>
      <c r="G1812">
        <f t="shared" si="28"/>
        <v>-80750.517000000007</v>
      </c>
    </row>
    <row r="1813" spans="1:7" x14ac:dyDescent="0.25">
      <c r="A1813">
        <v>84</v>
      </c>
      <c r="B1813">
        <v>60</v>
      </c>
      <c r="C1813">
        <v>144</v>
      </c>
      <c r="D1813" t="s">
        <v>58</v>
      </c>
      <c r="E1813">
        <v>-83747.956999999995</v>
      </c>
      <c r="F1813">
        <v>1.367</v>
      </c>
      <c r="G1813">
        <f t="shared" si="28"/>
        <v>-83747.956999999995</v>
      </c>
    </row>
    <row r="1814" spans="1:7" x14ac:dyDescent="0.25">
      <c r="A1814">
        <v>83</v>
      </c>
      <c r="B1814">
        <v>61</v>
      </c>
      <c r="C1814">
        <v>144</v>
      </c>
      <c r="D1814" t="s">
        <v>59</v>
      </c>
      <c r="E1814">
        <v>-81416.092999999993</v>
      </c>
      <c r="F1814">
        <v>2.964</v>
      </c>
      <c r="G1814">
        <f t="shared" si="28"/>
        <v>-81416.092999999993</v>
      </c>
    </row>
    <row r="1815" spans="1:7" x14ac:dyDescent="0.25">
      <c r="A1815">
        <v>82</v>
      </c>
      <c r="B1815">
        <v>62</v>
      </c>
      <c r="C1815">
        <v>144</v>
      </c>
      <c r="D1815" t="s">
        <v>60</v>
      </c>
      <c r="E1815">
        <v>-81965.535000000003</v>
      </c>
      <c r="F1815">
        <v>1.554</v>
      </c>
      <c r="G1815">
        <f t="shared" si="28"/>
        <v>-81965.535000000003</v>
      </c>
    </row>
    <row r="1816" spans="1:7" x14ac:dyDescent="0.25">
      <c r="A1816">
        <v>81</v>
      </c>
      <c r="B1816">
        <v>63</v>
      </c>
      <c r="C1816">
        <v>144</v>
      </c>
      <c r="D1816" t="s">
        <v>61</v>
      </c>
      <c r="E1816">
        <v>-75619.133000000002</v>
      </c>
      <c r="F1816">
        <v>10.789</v>
      </c>
      <c r="G1816">
        <f t="shared" si="28"/>
        <v>-75619.133000000002</v>
      </c>
    </row>
    <row r="1817" spans="1:7" x14ac:dyDescent="0.25">
      <c r="A1817">
        <v>80</v>
      </c>
      <c r="B1817">
        <v>64</v>
      </c>
      <c r="C1817">
        <v>144</v>
      </c>
      <c r="D1817" t="s">
        <v>62</v>
      </c>
      <c r="E1817">
        <v>-71759.504000000001</v>
      </c>
      <c r="F1817">
        <v>27.945</v>
      </c>
      <c r="G1817">
        <f t="shared" si="28"/>
        <v>-71759.504000000001</v>
      </c>
    </row>
    <row r="1818" spans="1:7" x14ac:dyDescent="0.25">
      <c r="A1818">
        <v>79</v>
      </c>
      <c r="B1818">
        <v>65</v>
      </c>
      <c r="C1818">
        <v>144</v>
      </c>
      <c r="D1818" t="s">
        <v>63</v>
      </c>
      <c r="E1818">
        <v>-62368.180999999997</v>
      </c>
      <c r="F1818">
        <v>27.945</v>
      </c>
      <c r="G1818">
        <f t="shared" si="28"/>
        <v>-62368.180999999997</v>
      </c>
    </row>
    <row r="1819" spans="1:7" x14ac:dyDescent="0.25">
      <c r="A1819">
        <v>78</v>
      </c>
      <c r="B1819">
        <v>66</v>
      </c>
      <c r="C1819">
        <v>144</v>
      </c>
      <c r="D1819" t="s">
        <v>64</v>
      </c>
      <c r="E1819">
        <v>-56570.082999999999</v>
      </c>
      <c r="F1819">
        <v>7.173</v>
      </c>
      <c r="G1819">
        <f t="shared" si="28"/>
        <v>-56570.082999999999</v>
      </c>
    </row>
    <row r="1820" spans="1:7" x14ac:dyDescent="0.25">
      <c r="A1820">
        <v>77</v>
      </c>
      <c r="B1820">
        <v>67</v>
      </c>
      <c r="C1820">
        <v>144</v>
      </c>
      <c r="D1820" t="s">
        <v>65</v>
      </c>
      <c r="E1820">
        <v>-44609.512999999999</v>
      </c>
      <c r="F1820">
        <v>8.4770000000000003</v>
      </c>
      <c r="G1820">
        <f t="shared" si="28"/>
        <v>-44609.512999999999</v>
      </c>
    </row>
    <row r="1821" spans="1:7" x14ac:dyDescent="0.25">
      <c r="A1821">
        <v>76</v>
      </c>
      <c r="B1821">
        <v>68</v>
      </c>
      <c r="C1821">
        <v>144</v>
      </c>
      <c r="D1821" t="s">
        <v>66</v>
      </c>
      <c r="E1821" t="s">
        <v>970</v>
      </c>
      <c r="F1821" t="s">
        <v>203</v>
      </c>
      <c r="G1821" t="e">
        <f t="shared" si="28"/>
        <v>#VALUE!</v>
      </c>
    </row>
    <row r="1822" spans="1:7" x14ac:dyDescent="0.25">
      <c r="A1822">
        <v>75</v>
      </c>
      <c r="B1822">
        <v>69</v>
      </c>
      <c r="C1822">
        <v>144</v>
      </c>
      <c r="D1822" t="s">
        <v>67</v>
      </c>
      <c r="E1822" t="s">
        <v>971</v>
      </c>
      <c r="F1822" t="s">
        <v>609</v>
      </c>
      <c r="G1822" t="e">
        <f t="shared" si="28"/>
        <v>#VALUE!</v>
      </c>
    </row>
    <row r="1823" spans="1:7" x14ac:dyDescent="0.25">
      <c r="A1823">
        <v>92</v>
      </c>
      <c r="B1823">
        <v>53</v>
      </c>
      <c r="C1823">
        <v>145</v>
      </c>
      <c r="D1823" t="s">
        <v>51</v>
      </c>
      <c r="E1823" t="s">
        <v>972</v>
      </c>
      <c r="F1823" t="s">
        <v>199</v>
      </c>
      <c r="G1823" t="e">
        <f t="shared" si="28"/>
        <v>#VALUE!</v>
      </c>
    </row>
    <row r="1824" spans="1:7" x14ac:dyDescent="0.25">
      <c r="A1824">
        <v>91</v>
      </c>
      <c r="B1824">
        <v>54</v>
      </c>
      <c r="C1824">
        <v>145</v>
      </c>
      <c r="D1824" t="s">
        <v>52</v>
      </c>
      <c r="E1824">
        <v>-51493.328999999998</v>
      </c>
      <c r="F1824">
        <v>11.178000000000001</v>
      </c>
      <c r="G1824">
        <f t="shared" si="28"/>
        <v>-51493.328999999998</v>
      </c>
    </row>
    <row r="1825" spans="1:7" x14ac:dyDescent="0.25">
      <c r="A1825">
        <v>90</v>
      </c>
      <c r="B1825">
        <v>55</v>
      </c>
      <c r="C1825">
        <v>145</v>
      </c>
      <c r="D1825" t="s">
        <v>53</v>
      </c>
      <c r="E1825">
        <v>-60054.415000000001</v>
      </c>
      <c r="F1825">
        <v>9.0670000000000002</v>
      </c>
      <c r="G1825">
        <f t="shared" si="28"/>
        <v>-60054.415000000001</v>
      </c>
    </row>
    <row r="1826" spans="1:7" x14ac:dyDescent="0.25">
      <c r="A1826">
        <v>89</v>
      </c>
      <c r="B1826">
        <v>56</v>
      </c>
      <c r="C1826">
        <v>145</v>
      </c>
      <c r="D1826" t="s">
        <v>54</v>
      </c>
      <c r="E1826">
        <v>-67516.176000000007</v>
      </c>
      <c r="F1826">
        <v>8.4770000000000003</v>
      </c>
      <c r="G1826">
        <f t="shared" si="28"/>
        <v>-67516.176000000007</v>
      </c>
    </row>
    <row r="1827" spans="1:7" x14ac:dyDescent="0.25">
      <c r="A1827">
        <v>88</v>
      </c>
      <c r="B1827">
        <v>57</v>
      </c>
      <c r="C1827">
        <v>145</v>
      </c>
      <c r="D1827" t="s">
        <v>55</v>
      </c>
      <c r="E1827">
        <v>-72835.316999999995</v>
      </c>
      <c r="F1827">
        <v>12.269</v>
      </c>
      <c r="G1827">
        <f t="shared" si="28"/>
        <v>-72835.316999999995</v>
      </c>
    </row>
    <row r="1828" spans="1:7" x14ac:dyDescent="0.25">
      <c r="A1828">
        <v>87</v>
      </c>
      <c r="B1828">
        <v>58</v>
      </c>
      <c r="C1828">
        <v>145</v>
      </c>
      <c r="D1828" t="s">
        <v>56</v>
      </c>
      <c r="E1828">
        <v>-77067.021999999997</v>
      </c>
      <c r="F1828">
        <v>33.902000000000001</v>
      </c>
      <c r="G1828">
        <f t="shared" si="28"/>
        <v>-77067.021999999997</v>
      </c>
    </row>
    <row r="1829" spans="1:7" x14ac:dyDescent="0.25">
      <c r="A1829">
        <v>86</v>
      </c>
      <c r="B1829">
        <v>59</v>
      </c>
      <c r="C1829">
        <v>145</v>
      </c>
      <c r="D1829" t="s">
        <v>57</v>
      </c>
      <c r="E1829">
        <v>-79625.94</v>
      </c>
      <c r="F1829">
        <v>7.1689999999999996</v>
      </c>
      <c r="G1829">
        <f t="shared" si="28"/>
        <v>-79625.94</v>
      </c>
    </row>
    <row r="1830" spans="1:7" x14ac:dyDescent="0.25">
      <c r="A1830">
        <v>85</v>
      </c>
      <c r="B1830">
        <v>60</v>
      </c>
      <c r="C1830">
        <v>145</v>
      </c>
      <c r="D1830" t="s">
        <v>58</v>
      </c>
      <c r="E1830">
        <v>-81431.951000000001</v>
      </c>
      <c r="F1830">
        <v>1.3839999999999999</v>
      </c>
      <c r="G1830">
        <f t="shared" si="28"/>
        <v>-81431.951000000001</v>
      </c>
    </row>
    <row r="1831" spans="1:7" x14ac:dyDescent="0.25">
      <c r="A1831">
        <v>84</v>
      </c>
      <c r="B1831">
        <v>61</v>
      </c>
      <c r="C1831">
        <v>145</v>
      </c>
      <c r="D1831" t="s">
        <v>59</v>
      </c>
      <c r="E1831">
        <v>-81267.474000000002</v>
      </c>
      <c r="F1831">
        <v>2.859</v>
      </c>
      <c r="G1831">
        <f t="shared" si="28"/>
        <v>-81267.474000000002</v>
      </c>
    </row>
    <row r="1832" spans="1:7" x14ac:dyDescent="0.25">
      <c r="A1832">
        <v>83</v>
      </c>
      <c r="B1832">
        <v>62</v>
      </c>
      <c r="C1832">
        <v>145</v>
      </c>
      <c r="D1832" t="s">
        <v>60</v>
      </c>
      <c r="E1832">
        <v>-80651.317999999999</v>
      </c>
      <c r="F1832">
        <v>1.5780000000000001</v>
      </c>
      <c r="G1832">
        <f t="shared" si="28"/>
        <v>-80651.317999999999</v>
      </c>
    </row>
    <row r="1833" spans="1:7" x14ac:dyDescent="0.25">
      <c r="A1833">
        <v>82</v>
      </c>
      <c r="B1833">
        <v>63</v>
      </c>
      <c r="C1833">
        <v>145</v>
      </c>
      <c r="D1833" t="s">
        <v>61</v>
      </c>
      <c r="E1833">
        <v>-77991.506999999998</v>
      </c>
      <c r="F1833">
        <v>3.1059999999999999</v>
      </c>
      <c r="G1833">
        <f t="shared" si="28"/>
        <v>-77991.506999999998</v>
      </c>
    </row>
    <row r="1834" spans="1:7" x14ac:dyDescent="0.25">
      <c r="A1834">
        <v>81</v>
      </c>
      <c r="B1834">
        <v>64</v>
      </c>
      <c r="C1834">
        <v>145</v>
      </c>
      <c r="D1834" t="s">
        <v>62</v>
      </c>
      <c r="E1834">
        <v>-72926.320000000007</v>
      </c>
      <c r="F1834">
        <v>19.709</v>
      </c>
      <c r="G1834">
        <f t="shared" si="28"/>
        <v>-72926.320000000007</v>
      </c>
    </row>
    <row r="1835" spans="1:7" x14ac:dyDescent="0.25">
      <c r="A1835">
        <v>80</v>
      </c>
      <c r="B1835">
        <v>65</v>
      </c>
      <c r="C1835">
        <v>145</v>
      </c>
      <c r="D1835" t="s">
        <v>63</v>
      </c>
      <c r="E1835">
        <v>-66388.410999999993</v>
      </c>
      <c r="F1835">
        <v>109.17400000000001</v>
      </c>
      <c r="G1835">
        <f t="shared" si="28"/>
        <v>-66388.410999999993</v>
      </c>
    </row>
    <row r="1836" spans="1:7" x14ac:dyDescent="0.25">
      <c r="A1836">
        <v>79</v>
      </c>
      <c r="B1836">
        <v>66</v>
      </c>
      <c r="C1836">
        <v>145</v>
      </c>
      <c r="D1836" t="s">
        <v>64</v>
      </c>
      <c r="E1836">
        <v>-58242.599000000002</v>
      </c>
      <c r="F1836">
        <v>6.52</v>
      </c>
      <c r="G1836">
        <f t="shared" si="28"/>
        <v>-58242.599000000002</v>
      </c>
    </row>
    <row r="1837" spans="1:7" x14ac:dyDescent="0.25">
      <c r="A1837">
        <v>78</v>
      </c>
      <c r="B1837">
        <v>67</v>
      </c>
      <c r="C1837">
        <v>145</v>
      </c>
      <c r="D1837" t="s">
        <v>65</v>
      </c>
      <c r="E1837">
        <v>-49120.105000000003</v>
      </c>
      <c r="F1837">
        <v>7.452</v>
      </c>
      <c r="G1837">
        <f t="shared" si="28"/>
        <v>-49120.105000000003</v>
      </c>
    </row>
    <row r="1838" spans="1:7" x14ac:dyDescent="0.25">
      <c r="A1838">
        <v>77</v>
      </c>
      <c r="B1838">
        <v>68</v>
      </c>
      <c r="C1838">
        <v>145</v>
      </c>
      <c r="D1838" t="s">
        <v>66</v>
      </c>
      <c r="E1838" t="s">
        <v>973</v>
      </c>
      <c r="F1838" t="s">
        <v>202</v>
      </c>
      <c r="G1838" t="e">
        <f t="shared" si="28"/>
        <v>#VALUE!</v>
      </c>
    </row>
    <row r="1839" spans="1:7" x14ac:dyDescent="0.25">
      <c r="A1839">
        <v>76</v>
      </c>
      <c r="B1839">
        <v>69</v>
      </c>
      <c r="C1839">
        <v>145</v>
      </c>
      <c r="D1839" t="s">
        <v>67</v>
      </c>
      <c r="E1839" t="s">
        <v>974</v>
      </c>
      <c r="F1839" t="s">
        <v>203</v>
      </c>
      <c r="G1839" t="e">
        <f t="shared" si="28"/>
        <v>#VALUE!</v>
      </c>
    </row>
    <row r="1840" spans="1:7" x14ac:dyDescent="0.25">
      <c r="A1840">
        <v>92</v>
      </c>
      <c r="B1840">
        <v>54</v>
      </c>
      <c r="C1840">
        <v>146</v>
      </c>
      <c r="D1840" t="s">
        <v>52</v>
      </c>
      <c r="E1840">
        <v>-47954.942999999999</v>
      </c>
      <c r="F1840">
        <v>24.219000000000001</v>
      </c>
      <c r="G1840">
        <f t="shared" si="28"/>
        <v>-47954.942999999999</v>
      </c>
    </row>
    <row r="1841" spans="1:7" x14ac:dyDescent="0.25">
      <c r="A1841">
        <v>91</v>
      </c>
      <c r="B1841">
        <v>55</v>
      </c>
      <c r="C1841">
        <v>146</v>
      </c>
      <c r="D1841" t="s">
        <v>53</v>
      </c>
      <c r="E1841">
        <v>-55310.372000000003</v>
      </c>
      <c r="F1841">
        <v>2.8929999999999998</v>
      </c>
      <c r="G1841">
        <f t="shared" si="28"/>
        <v>-55310.372000000003</v>
      </c>
    </row>
    <row r="1842" spans="1:7" x14ac:dyDescent="0.25">
      <c r="A1842">
        <v>90</v>
      </c>
      <c r="B1842">
        <v>56</v>
      </c>
      <c r="C1842">
        <v>146</v>
      </c>
      <c r="D1842" t="s">
        <v>54</v>
      </c>
      <c r="E1842">
        <v>-64947.086000000003</v>
      </c>
      <c r="F1842">
        <v>20.863</v>
      </c>
      <c r="G1842">
        <f t="shared" si="28"/>
        <v>-64947.086000000003</v>
      </c>
    </row>
    <row r="1843" spans="1:7" x14ac:dyDescent="0.25">
      <c r="A1843">
        <v>89</v>
      </c>
      <c r="B1843">
        <v>57</v>
      </c>
      <c r="C1843">
        <v>146</v>
      </c>
      <c r="D1843" t="s">
        <v>55</v>
      </c>
      <c r="E1843">
        <v>-69050.282999999996</v>
      </c>
      <c r="F1843">
        <v>33.616</v>
      </c>
      <c r="G1843">
        <f t="shared" si="28"/>
        <v>-69050.282999999996</v>
      </c>
    </row>
    <row r="1844" spans="1:7" x14ac:dyDescent="0.25">
      <c r="A1844">
        <v>88</v>
      </c>
      <c r="B1844">
        <v>58</v>
      </c>
      <c r="C1844">
        <v>146</v>
      </c>
      <c r="D1844" t="s">
        <v>56</v>
      </c>
      <c r="E1844">
        <v>-75635.388999999996</v>
      </c>
      <c r="F1844">
        <v>16.306000000000001</v>
      </c>
      <c r="G1844">
        <f t="shared" si="28"/>
        <v>-75635.388999999996</v>
      </c>
    </row>
    <row r="1845" spans="1:7" x14ac:dyDescent="0.25">
      <c r="A1845">
        <v>87</v>
      </c>
      <c r="B1845">
        <v>59</v>
      </c>
      <c r="C1845">
        <v>146</v>
      </c>
      <c r="D1845" t="s">
        <v>57</v>
      </c>
      <c r="E1845">
        <v>-76681.005999999994</v>
      </c>
      <c r="F1845">
        <v>34.816000000000003</v>
      </c>
      <c r="G1845">
        <f t="shared" si="28"/>
        <v>-76681.005999999994</v>
      </c>
    </row>
    <row r="1846" spans="1:7" x14ac:dyDescent="0.25">
      <c r="A1846">
        <v>86</v>
      </c>
      <c r="B1846">
        <v>60</v>
      </c>
      <c r="C1846">
        <v>146</v>
      </c>
      <c r="D1846" t="s">
        <v>58</v>
      </c>
      <c r="E1846">
        <v>-80925.866999999998</v>
      </c>
      <c r="F1846">
        <v>1.3859999999999999</v>
      </c>
      <c r="G1846">
        <f t="shared" si="28"/>
        <v>-80925.866999999998</v>
      </c>
    </row>
    <row r="1847" spans="1:7" x14ac:dyDescent="0.25">
      <c r="A1847">
        <v>85</v>
      </c>
      <c r="B1847">
        <v>61</v>
      </c>
      <c r="C1847">
        <v>146</v>
      </c>
      <c r="D1847" t="s">
        <v>59</v>
      </c>
      <c r="E1847">
        <v>-79454.308999999994</v>
      </c>
      <c r="F1847">
        <v>4.3079999999999998</v>
      </c>
      <c r="G1847">
        <f t="shared" si="28"/>
        <v>-79454.308999999994</v>
      </c>
    </row>
    <row r="1848" spans="1:7" x14ac:dyDescent="0.25">
      <c r="A1848">
        <v>84</v>
      </c>
      <c r="B1848">
        <v>62</v>
      </c>
      <c r="C1848">
        <v>146</v>
      </c>
      <c r="D1848" t="s">
        <v>60</v>
      </c>
      <c r="E1848">
        <v>-80996.308999999994</v>
      </c>
      <c r="F1848">
        <v>3.0920000000000001</v>
      </c>
      <c r="G1848">
        <f t="shared" si="28"/>
        <v>-80996.308999999994</v>
      </c>
    </row>
    <row r="1849" spans="1:7" x14ac:dyDescent="0.25">
      <c r="A1849">
        <v>83</v>
      </c>
      <c r="B1849">
        <v>63</v>
      </c>
      <c r="C1849">
        <v>146</v>
      </c>
      <c r="D1849" t="s">
        <v>61</v>
      </c>
      <c r="E1849">
        <v>-77117.540999999997</v>
      </c>
      <c r="F1849">
        <v>6.0259999999999998</v>
      </c>
      <c r="G1849">
        <f t="shared" si="28"/>
        <v>-77117.540999999997</v>
      </c>
    </row>
    <row r="1850" spans="1:7" x14ac:dyDescent="0.25">
      <c r="A1850">
        <v>82</v>
      </c>
      <c r="B1850">
        <v>64</v>
      </c>
      <c r="C1850">
        <v>146</v>
      </c>
      <c r="D1850" t="s">
        <v>62</v>
      </c>
      <c r="E1850">
        <v>-76085.782999999996</v>
      </c>
      <c r="F1850">
        <v>4.1079999999999997</v>
      </c>
      <c r="G1850">
        <f t="shared" si="28"/>
        <v>-76085.782999999996</v>
      </c>
    </row>
    <row r="1851" spans="1:7" x14ac:dyDescent="0.25">
      <c r="A1851">
        <v>81</v>
      </c>
      <c r="B1851">
        <v>65</v>
      </c>
      <c r="C1851">
        <v>146</v>
      </c>
      <c r="D1851" t="s">
        <v>63</v>
      </c>
      <c r="E1851">
        <v>-67763.61</v>
      </c>
      <c r="F1851">
        <v>44.862000000000002</v>
      </c>
      <c r="G1851">
        <f t="shared" si="28"/>
        <v>-67763.61</v>
      </c>
    </row>
    <row r="1852" spans="1:7" x14ac:dyDescent="0.25">
      <c r="A1852">
        <v>80</v>
      </c>
      <c r="B1852">
        <v>66</v>
      </c>
      <c r="C1852">
        <v>146</v>
      </c>
      <c r="D1852" t="s">
        <v>64</v>
      </c>
      <c r="E1852">
        <v>-62554.917999999998</v>
      </c>
      <c r="F1852">
        <v>6.6950000000000003</v>
      </c>
      <c r="G1852">
        <f t="shared" si="28"/>
        <v>-62554.917999999998</v>
      </c>
    </row>
    <row r="1853" spans="1:7" x14ac:dyDescent="0.25">
      <c r="A1853">
        <v>79</v>
      </c>
      <c r="B1853">
        <v>67</v>
      </c>
      <c r="C1853">
        <v>146</v>
      </c>
      <c r="D1853" t="s">
        <v>65</v>
      </c>
      <c r="E1853">
        <v>-51238.218999999997</v>
      </c>
      <c r="F1853">
        <v>6.5869999999999997</v>
      </c>
      <c r="G1853">
        <f t="shared" si="28"/>
        <v>-51238.218999999997</v>
      </c>
    </row>
    <row r="1854" spans="1:7" x14ac:dyDescent="0.25">
      <c r="A1854">
        <v>78</v>
      </c>
      <c r="B1854">
        <v>68</v>
      </c>
      <c r="C1854">
        <v>146</v>
      </c>
      <c r="D1854" t="s">
        <v>66</v>
      </c>
      <c r="E1854">
        <v>-44322.012000000002</v>
      </c>
      <c r="F1854">
        <v>6.7050000000000001</v>
      </c>
      <c r="G1854">
        <f t="shared" si="28"/>
        <v>-44322.012000000002</v>
      </c>
    </row>
    <row r="1855" spans="1:7" x14ac:dyDescent="0.25">
      <c r="A1855">
        <v>77</v>
      </c>
      <c r="B1855">
        <v>69</v>
      </c>
      <c r="C1855">
        <v>146</v>
      </c>
      <c r="D1855" t="s">
        <v>67</v>
      </c>
      <c r="E1855" t="s">
        <v>975</v>
      </c>
      <c r="F1855" t="s">
        <v>202</v>
      </c>
      <c r="G1855" t="e">
        <f t="shared" si="28"/>
        <v>#VALUE!</v>
      </c>
    </row>
    <row r="1856" spans="1:7" x14ac:dyDescent="0.25">
      <c r="A1856">
        <v>93</v>
      </c>
      <c r="B1856">
        <v>54</v>
      </c>
      <c r="C1856">
        <v>147</v>
      </c>
      <c r="D1856" t="s">
        <v>52</v>
      </c>
      <c r="E1856" t="s">
        <v>976</v>
      </c>
      <c r="F1856" t="s">
        <v>202</v>
      </c>
      <c r="G1856" t="e">
        <f t="shared" si="28"/>
        <v>#VALUE!</v>
      </c>
    </row>
    <row r="1857" spans="1:7" x14ac:dyDescent="0.25">
      <c r="A1857">
        <v>92</v>
      </c>
      <c r="B1857">
        <v>55</v>
      </c>
      <c r="C1857">
        <v>147</v>
      </c>
      <c r="D1857" t="s">
        <v>53</v>
      </c>
      <c r="E1857">
        <v>-51920.063999999998</v>
      </c>
      <c r="F1857">
        <v>8.3829999999999991</v>
      </c>
      <c r="G1857">
        <f t="shared" si="28"/>
        <v>-51920.063999999998</v>
      </c>
    </row>
    <row r="1858" spans="1:7" x14ac:dyDescent="0.25">
      <c r="A1858">
        <v>91</v>
      </c>
      <c r="B1858">
        <v>56</v>
      </c>
      <c r="C1858">
        <v>147</v>
      </c>
      <c r="D1858" t="s">
        <v>54</v>
      </c>
      <c r="E1858">
        <v>-60264.029000000002</v>
      </c>
      <c r="F1858">
        <v>19.748000000000001</v>
      </c>
      <c r="G1858">
        <f t="shared" si="28"/>
        <v>-60264.029000000002</v>
      </c>
    </row>
    <row r="1859" spans="1:7" x14ac:dyDescent="0.25">
      <c r="A1859">
        <v>90</v>
      </c>
      <c r="B1859">
        <v>57</v>
      </c>
      <c r="C1859">
        <v>147</v>
      </c>
      <c r="D1859" t="s">
        <v>55</v>
      </c>
      <c r="E1859">
        <v>-66678.39</v>
      </c>
      <c r="F1859">
        <v>10.712</v>
      </c>
      <c r="G1859">
        <f t="shared" si="28"/>
        <v>-66678.39</v>
      </c>
    </row>
    <row r="1860" spans="1:7" x14ac:dyDescent="0.25">
      <c r="A1860">
        <v>89</v>
      </c>
      <c r="B1860">
        <v>58</v>
      </c>
      <c r="C1860">
        <v>147</v>
      </c>
      <c r="D1860" t="s">
        <v>56</v>
      </c>
      <c r="E1860">
        <v>-72013.891000000003</v>
      </c>
      <c r="F1860">
        <v>8.58</v>
      </c>
      <c r="G1860">
        <f t="shared" si="28"/>
        <v>-72013.891000000003</v>
      </c>
    </row>
    <row r="1861" spans="1:7" x14ac:dyDescent="0.25">
      <c r="A1861">
        <v>88</v>
      </c>
      <c r="B1861">
        <v>59</v>
      </c>
      <c r="C1861">
        <v>147</v>
      </c>
      <c r="D1861" t="s">
        <v>57</v>
      </c>
      <c r="E1861">
        <v>-75444.066999999995</v>
      </c>
      <c r="F1861">
        <v>15.856999999999999</v>
      </c>
      <c r="G1861">
        <f t="shared" si="28"/>
        <v>-75444.066999999995</v>
      </c>
    </row>
    <row r="1862" spans="1:7" x14ac:dyDescent="0.25">
      <c r="A1862">
        <v>87</v>
      </c>
      <c r="B1862">
        <v>60</v>
      </c>
      <c r="C1862">
        <v>147</v>
      </c>
      <c r="D1862" t="s">
        <v>58</v>
      </c>
      <c r="E1862">
        <v>-78146.748000000007</v>
      </c>
      <c r="F1862">
        <v>1.3879999999999999</v>
      </c>
      <c r="G1862">
        <f t="shared" si="28"/>
        <v>-78146.748000000007</v>
      </c>
    </row>
    <row r="1863" spans="1:7" x14ac:dyDescent="0.25">
      <c r="A1863">
        <v>86</v>
      </c>
      <c r="B1863">
        <v>61</v>
      </c>
      <c r="C1863">
        <v>147</v>
      </c>
      <c r="D1863" t="s">
        <v>59</v>
      </c>
      <c r="E1863">
        <v>-79042.259999999995</v>
      </c>
      <c r="F1863">
        <v>1.399</v>
      </c>
      <c r="G1863">
        <f t="shared" si="28"/>
        <v>-79042.259999999995</v>
      </c>
    </row>
    <row r="1864" spans="1:7" x14ac:dyDescent="0.25">
      <c r="A1864">
        <v>85</v>
      </c>
      <c r="B1864">
        <v>62</v>
      </c>
      <c r="C1864">
        <v>147</v>
      </c>
      <c r="D1864" t="s">
        <v>60</v>
      </c>
      <c r="E1864">
        <v>-79266.354000000007</v>
      </c>
      <c r="F1864">
        <v>1.3720000000000001</v>
      </c>
      <c r="G1864">
        <f t="shared" si="28"/>
        <v>-79266.354000000007</v>
      </c>
    </row>
    <row r="1865" spans="1:7" x14ac:dyDescent="0.25">
      <c r="A1865">
        <v>84</v>
      </c>
      <c r="B1865">
        <v>63</v>
      </c>
      <c r="C1865">
        <v>147</v>
      </c>
      <c r="D1865" t="s">
        <v>61</v>
      </c>
      <c r="E1865">
        <v>-77544.755999999994</v>
      </c>
      <c r="F1865">
        <v>2.63</v>
      </c>
      <c r="G1865">
        <f t="shared" ref="G1865:G1928" si="29">IF(ISNUMBER(E1865),E1865,VALUE(SUBSTITUTE(E1865,"#",".01")))</f>
        <v>-77544.755999999994</v>
      </c>
    </row>
    <row r="1866" spans="1:7" x14ac:dyDescent="0.25">
      <c r="A1866">
        <v>83</v>
      </c>
      <c r="B1866">
        <v>64</v>
      </c>
      <c r="C1866">
        <v>147</v>
      </c>
      <c r="D1866" t="s">
        <v>62</v>
      </c>
      <c r="E1866">
        <v>-75356.945000000007</v>
      </c>
      <c r="F1866">
        <v>1.9650000000000001</v>
      </c>
      <c r="G1866">
        <f t="shared" si="29"/>
        <v>-75356.945000000007</v>
      </c>
    </row>
    <row r="1867" spans="1:7" x14ac:dyDescent="0.25">
      <c r="A1867">
        <v>82</v>
      </c>
      <c r="B1867">
        <v>65</v>
      </c>
      <c r="C1867">
        <v>147</v>
      </c>
      <c r="D1867" t="s">
        <v>63</v>
      </c>
      <c r="E1867">
        <v>-70742.664999999994</v>
      </c>
      <c r="F1867">
        <v>8.1</v>
      </c>
      <c r="G1867">
        <f t="shared" si="29"/>
        <v>-70742.664999999994</v>
      </c>
    </row>
    <row r="1868" spans="1:7" x14ac:dyDescent="0.25">
      <c r="A1868">
        <v>81</v>
      </c>
      <c r="B1868">
        <v>66</v>
      </c>
      <c r="C1868">
        <v>147</v>
      </c>
      <c r="D1868" t="s">
        <v>64</v>
      </c>
      <c r="E1868">
        <v>-64196.038</v>
      </c>
      <c r="F1868">
        <v>8.8490000000000002</v>
      </c>
      <c r="G1868">
        <f t="shared" si="29"/>
        <v>-64196.038</v>
      </c>
    </row>
    <row r="1869" spans="1:7" x14ac:dyDescent="0.25">
      <c r="A1869">
        <v>80</v>
      </c>
      <c r="B1869">
        <v>67</v>
      </c>
      <c r="C1869">
        <v>147</v>
      </c>
      <c r="D1869" t="s">
        <v>65</v>
      </c>
      <c r="E1869">
        <v>-55757.091999999997</v>
      </c>
      <c r="F1869">
        <v>5.0010000000000003</v>
      </c>
      <c r="G1869">
        <f t="shared" si="29"/>
        <v>-55757.091999999997</v>
      </c>
    </row>
    <row r="1870" spans="1:7" x14ac:dyDescent="0.25">
      <c r="A1870">
        <v>79</v>
      </c>
      <c r="B1870">
        <v>68</v>
      </c>
      <c r="C1870">
        <v>147</v>
      </c>
      <c r="D1870" t="s">
        <v>66</v>
      </c>
      <c r="E1870">
        <v>-46607.807000000001</v>
      </c>
      <c r="F1870">
        <v>38.191000000000003</v>
      </c>
      <c r="G1870">
        <f t="shared" si="29"/>
        <v>-46607.807000000001</v>
      </c>
    </row>
    <row r="1871" spans="1:7" x14ac:dyDescent="0.25">
      <c r="A1871">
        <v>78</v>
      </c>
      <c r="B1871">
        <v>69</v>
      </c>
      <c r="C1871">
        <v>147</v>
      </c>
      <c r="D1871" t="s">
        <v>67</v>
      </c>
      <c r="E1871">
        <v>-35974.400000000001</v>
      </c>
      <c r="F1871">
        <v>6.8390000000000004</v>
      </c>
      <c r="G1871">
        <f t="shared" si="29"/>
        <v>-35974.400000000001</v>
      </c>
    </row>
    <row r="1872" spans="1:7" x14ac:dyDescent="0.25">
      <c r="A1872">
        <v>94</v>
      </c>
      <c r="B1872">
        <v>54</v>
      </c>
      <c r="C1872">
        <v>148</v>
      </c>
      <c r="D1872" t="s">
        <v>52</v>
      </c>
      <c r="E1872" t="s">
        <v>977</v>
      </c>
      <c r="F1872" t="s">
        <v>225</v>
      </c>
      <c r="G1872" t="e">
        <f t="shared" si="29"/>
        <v>#VALUE!</v>
      </c>
    </row>
    <row r="1873" spans="1:7" x14ac:dyDescent="0.25">
      <c r="A1873">
        <v>93</v>
      </c>
      <c r="B1873">
        <v>55</v>
      </c>
      <c r="C1873">
        <v>148</v>
      </c>
      <c r="D1873" t="s">
        <v>53</v>
      </c>
      <c r="E1873">
        <v>-46910.942000000003</v>
      </c>
      <c r="F1873">
        <v>13.041</v>
      </c>
      <c r="G1873">
        <f t="shared" si="29"/>
        <v>-46910.942000000003</v>
      </c>
    </row>
    <row r="1874" spans="1:7" x14ac:dyDescent="0.25">
      <c r="A1874">
        <v>92</v>
      </c>
      <c r="B1874">
        <v>56</v>
      </c>
      <c r="C1874">
        <v>148</v>
      </c>
      <c r="D1874" t="s">
        <v>54</v>
      </c>
      <c r="E1874">
        <v>-57593.735000000001</v>
      </c>
      <c r="F1874">
        <v>63.079000000000001</v>
      </c>
      <c r="G1874">
        <f t="shared" si="29"/>
        <v>-57593.735000000001</v>
      </c>
    </row>
    <row r="1875" spans="1:7" x14ac:dyDescent="0.25">
      <c r="A1875">
        <v>91</v>
      </c>
      <c r="B1875">
        <v>57</v>
      </c>
      <c r="C1875">
        <v>148</v>
      </c>
      <c r="D1875" t="s">
        <v>55</v>
      </c>
      <c r="E1875">
        <v>-62708.735000000001</v>
      </c>
      <c r="F1875">
        <v>19.468</v>
      </c>
      <c r="G1875">
        <f t="shared" si="29"/>
        <v>-62708.735000000001</v>
      </c>
    </row>
    <row r="1876" spans="1:7" x14ac:dyDescent="0.25">
      <c r="A1876">
        <v>90</v>
      </c>
      <c r="B1876">
        <v>58</v>
      </c>
      <c r="C1876">
        <v>148</v>
      </c>
      <c r="D1876" t="s">
        <v>56</v>
      </c>
      <c r="E1876">
        <v>-70398.407999999996</v>
      </c>
      <c r="F1876">
        <v>11.195</v>
      </c>
      <c r="G1876">
        <f t="shared" si="29"/>
        <v>-70398.407999999996</v>
      </c>
    </row>
    <row r="1877" spans="1:7" x14ac:dyDescent="0.25">
      <c r="A1877">
        <v>89</v>
      </c>
      <c r="B1877">
        <v>59</v>
      </c>
      <c r="C1877">
        <v>148</v>
      </c>
      <c r="D1877" t="s">
        <v>57</v>
      </c>
      <c r="E1877">
        <v>-72535.423999999999</v>
      </c>
      <c r="F1877">
        <v>15.042999999999999</v>
      </c>
      <c r="G1877">
        <f t="shared" si="29"/>
        <v>-72535.423999999999</v>
      </c>
    </row>
    <row r="1878" spans="1:7" x14ac:dyDescent="0.25">
      <c r="A1878">
        <v>88</v>
      </c>
      <c r="B1878">
        <v>60</v>
      </c>
      <c r="C1878">
        <v>148</v>
      </c>
      <c r="D1878" t="s">
        <v>58</v>
      </c>
      <c r="E1878">
        <v>-77407.995999999999</v>
      </c>
      <c r="F1878">
        <v>2.1269999999999998</v>
      </c>
      <c r="G1878">
        <f t="shared" si="29"/>
        <v>-77407.995999999999</v>
      </c>
    </row>
    <row r="1879" spans="1:7" x14ac:dyDescent="0.25">
      <c r="A1879">
        <v>87</v>
      </c>
      <c r="B1879">
        <v>61</v>
      </c>
      <c r="C1879">
        <v>148</v>
      </c>
      <c r="D1879" t="s">
        <v>59</v>
      </c>
      <c r="E1879">
        <v>-76865.716</v>
      </c>
      <c r="F1879">
        <v>5.7229999999999999</v>
      </c>
      <c r="G1879">
        <f t="shared" si="29"/>
        <v>-76865.716</v>
      </c>
    </row>
    <row r="1880" spans="1:7" x14ac:dyDescent="0.25">
      <c r="A1880">
        <v>86</v>
      </c>
      <c r="B1880">
        <v>62</v>
      </c>
      <c r="C1880">
        <v>148</v>
      </c>
      <c r="D1880" t="s">
        <v>60</v>
      </c>
      <c r="E1880">
        <v>-79336.263999999996</v>
      </c>
      <c r="F1880">
        <v>1.367</v>
      </c>
      <c r="G1880">
        <f t="shared" si="29"/>
        <v>-79336.263999999996</v>
      </c>
    </row>
    <row r="1881" spans="1:7" x14ac:dyDescent="0.25">
      <c r="A1881">
        <v>85</v>
      </c>
      <c r="B1881">
        <v>63</v>
      </c>
      <c r="C1881">
        <v>148</v>
      </c>
      <c r="D1881" t="s">
        <v>61</v>
      </c>
      <c r="E1881">
        <v>-76299.331000000006</v>
      </c>
      <c r="F1881">
        <v>10.013</v>
      </c>
      <c r="G1881">
        <f t="shared" si="29"/>
        <v>-76299.331000000006</v>
      </c>
    </row>
    <row r="1882" spans="1:7" x14ac:dyDescent="0.25">
      <c r="A1882">
        <v>84</v>
      </c>
      <c r="B1882">
        <v>64</v>
      </c>
      <c r="C1882">
        <v>148</v>
      </c>
      <c r="D1882" t="s">
        <v>62</v>
      </c>
      <c r="E1882">
        <v>-76269.328999999998</v>
      </c>
      <c r="F1882">
        <v>1.554</v>
      </c>
      <c r="G1882">
        <f t="shared" si="29"/>
        <v>-76269.328999999998</v>
      </c>
    </row>
    <row r="1883" spans="1:7" x14ac:dyDescent="0.25">
      <c r="A1883">
        <v>83</v>
      </c>
      <c r="B1883">
        <v>65</v>
      </c>
      <c r="C1883">
        <v>148</v>
      </c>
      <c r="D1883" t="s">
        <v>63</v>
      </c>
      <c r="E1883">
        <v>-70537.081999999995</v>
      </c>
      <c r="F1883">
        <v>12.464</v>
      </c>
      <c r="G1883">
        <f t="shared" si="29"/>
        <v>-70537.081999999995</v>
      </c>
    </row>
    <row r="1884" spans="1:7" x14ac:dyDescent="0.25">
      <c r="A1884">
        <v>82</v>
      </c>
      <c r="B1884">
        <v>66</v>
      </c>
      <c r="C1884">
        <v>148</v>
      </c>
      <c r="D1884" t="s">
        <v>64</v>
      </c>
      <c r="E1884">
        <v>-67859.55</v>
      </c>
      <c r="F1884">
        <v>8.7240000000000002</v>
      </c>
      <c r="G1884">
        <f t="shared" si="29"/>
        <v>-67859.55</v>
      </c>
    </row>
    <row r="1885" spans="1:7" x14ac:dyDescent="0.25">
      <c r="A1885">
        <v>81</v>
      </c>
      <c r="B1885">
        <v>67</v>
      </c>
      <c r="C1885">
        <v>148</v>
      </c>
      <c r="D1885" t="s">
        <v>65</v>
      </c>
      <c r="E1885">
        <v>-57991.158000000003</v>
      </c>
      <c r="F1885">
        <v>83.834000000000003</v>
      </c>
      <c r="G1885">
        <f t="shared" si="29"/>
        <v>-57991.158000000003</v>
      </c>
    </row>
    <row r="1886" spans="1:7" x14ac:dyDescent="0.25">
      <c r="A1886">
        <v>80</v>
      </c>
      <c r="B1886">
        <v>68</v>
      </c>
      <c r="C1886">
        <v>148</v>
      </c>
      <c r="D1886" t="s">
        <v>66</v>
      </c>
      <c r="E1886">
        <v>-51478.989000000001</v>
      </c>
      <c r="F1886">
        <v>10.246</v>
      </c>
      <c r="G1886">
        <f t="shared" si="29"/>
        <v>-51478.989000000001</v>
      </c>
    </row>
    <row r="1887" spans="1:7" x14ac:dyDescent="0.25">
      <c r="A1887">
        <v>79</v>
      </c>
      <c r="B1887">
        <v>69</v>
      </c>
      <c r="C1887">
        <v>148</v>
      </c>
      <c r="D1887" t="s">
        <v>67</v>
      </c>
      <c r="E1887">
        <v>-38765.027000000002</v>
      </c>
      <c r="F1887">
        <v>10.246</v>
      </c>
      <c r="G1887">
        <f t="shared" si="29"/>
        <v>-38765.027000000002</v>
      </c>
    </row>
    <row r="1888" spans="1:7" x14ac:dyDescent="0.25">
      <c r="A1888">
        <v>78</v>
      </c>
      <c r="B1888">
        <v>70</v>
      </c>
      <c r="C1888">
        <v>148</v>
      </c>
      <c r="D1888" t="s">
        <v>68</v>
      </c>
      <c r="E1888" t="s">
        <v>978</v>
      </c>
      <c r="F1888" t="s">
        <v>609</v>
      </c>
      <c r="G1888" t="e">
        <f t="shared" si="29"/>
        <v>#VALUE!</v>
      </c>
    </row>
    <row r="1889" spans="1:7" x14ac:dyDescent="0.25">
      <c r="A1889">
        <v>94</v>
      </c>
      <c r="B1889">
        <v>55</v>
      </c>
      <c r="C1889">
        <v>149</v>
      </c>
      <c r="D1889" t="s">
        <v>53</v>
      </c>
      <c r="E1889" t="s">
        <v>979</v>
      </c>
      <c r="F1889" t="s">
        <v>609</v>
      </c>
      <c r="G1889" t="e">
        <f t="shared" si="29"/>
        <v>#VALUE!</v>
      </c>
    </row>
    <row r="1890" spans="1:7" x14ac:dyDescent="0.25">
      <c r="A1890">
        <v>93</v>
      </c>
      <c r="B1890">
        <v>56</v>
      </c>
      <c r="C1890">
        <v>149</v>
      </c>
      <c r="D1890" t="s">
        <v>54</v>
      </c>
      <c r="E1890">
        <v>-53120.309000000001</v>
      </c>
      <c r="F1890">
        <v>437.80200000000002</v>
      </c>
      <c r="G1890">
        <f t="shared" si="29"/>
        <v>-53120.309000000001</v>
      </c>
    </row>
    <row r="1891" spans="1:7" x14ac:dyDescent="0.25">
      <c r="A1891">
        <v>92</v>
      </c>
      <c r="B1891">
        <v>57</v>
      </c>
      <c r="C1891">
        <v>149</v>
      </c>
      <c r="D1891" t="s">
        <v>55</v>
      </c>
      <c r="E1891">
        <v>-60219.913</v>
      </c>
      <c r="F1891">
        <v>200.262</v>
      </c>
      <c r="G1891">
        <f t="shared" si="29"/>
        <v>-60219.913</v>
      </c>
    </row>
    <row r="1892" spans="1:7" x14ac:dyDescent="0.25">
      <c r="A1892">
        <v>91</v>
      </c>
      <c r="B1892">
        <v>58</v>
      </c>
      <c r="C1892">
        <v>149</v>
      </c>
      <c r="D1892" t="s">
        <v>56</v>
      </c>
      <c r="E1892">
        <v>-66669.913</v>
      </c>
      <c r="F1892">
        <v>10.246</v>
      </c>
      <c r="G1892">
        <f t="shared" si="29"/>
        <v>-66669.913</v>
      </c>
    </row>
    <row r="1893" spans="1:7" x14ac:dyDescent="0.25">
      <c r="A1893">
        <v>90</v>
      </c>
      <c r="B1893">
        <v>59</v>
      </c>
      <c r="C1893">
        <v>149</v>
      </c>
      <c r="D1893" t="s">
        <v>57</v>
      </c>
      <c r="E1893">
        <v>-71039.365999999995</v>
      </c>
      <c r="F1893">
        <v>9.8740000000000006</v>
      </c>
      <c r="G1893">
        <f t="shared" si="29"/>
        <v>-71039.365999999995</v>
      </c>
    </row>
    <row r="1894" spans="1:7" x14ac:dyDescent="0.25">
      <c r="A1894">
        <v>89</v>
      </c>
      <c r="B1894">
        <v>60</v>
      </c>
      <c r="C1894">
        <v>149</v>
      </c>
      <c r="D1894" t="s">
        <v>58</v>
      </c>
      <c r="E1894">
        <v>-74375.466</v>
      </c>
      <c r="F1894">
        <v>2.1280000000000001</v>
      </c>
      <c r="G1894">
        <f t="shared" si="29"/>
        <v>-74375.466</v>
      </c>
    </row>
    <row r="1895" spans="1:7" x14ac:dyDescent="0.25">
      <c r="A1895">
        <v>88</v>
      </c>
      <c r="B1895">
        <v>61</v>
      </c>
      <c r="C1895">
        <v>149</v>
      </c>
      <c r="D1895" t="s">
        <v>59</v>
      </c>
      <c r="E1895">
        <v>-76064.255999999994</v>
      </c>
      <c r="F1895">
        <v>2.2669999999999999</v>
      </c>
      <c r="G1895">
        <f t="shared" si="29"/>
        <v>-76064.255999999994</v>
      </c>
    </row>
    <row r="1896" spans="1:7" x14ac:dyDescent="0.25">
      <c r="A1896">
        <v>87</v>
      </c>
      <c r="B1896">
        <v>62</v>
      </c>
      <c r="C1896">
        <v>149</v>
      </c>
      <c r="D1896" t="s">
        <v>60</v>
      </c>
      <c r="E1896">
        <v>-77135.736999999994</v>
      </c>
      <c r="F1896">
        <v>1.3109999999999999</v>
      </c>
      <c r="G1896">
        <f t="shared" si="29"/>
        <v>-77135.736999999994</v>
      </c>
    </row>
    <row r="1897" spans="1:7" x14ac:dyDescent="0.25">
      <c r="A1897">
        <v>86</v>
      </c>
      <c r="B1897">
        <v>63</v>
      </c>
      <c r="C1897">
        <v>149</v>
      </c>
      <c r="D1897" t="s">
        <v>61</v>
      </c>
      <c r="E1897">
        <v>-76441.111999999994</v>
      </c>
      <c r="F1897">
        <v>3.9510000000000001</v>
      </c>
      <c r="G1897">
        <f t="shared" si="29"/>
        <v>-76441.111999999994</v>
      </c>
    </row>
    <row r="1898" spans="1:7" x14ac:dyDescent="0.25">
      <c r="A1898">
        <v>85</v>
      </c>
      <c r="B1898">
        <v>64</v>
      </c>
      <c r="C1898">
        <v>149</v>
      </c>
      <c r="D1898" t="s">
        <v>62</v>
      </c>
      <c r="E1898">
        <v>-75127.010999999999</v>
      </c>
      <c r="F1898">
        <v>3.36</v>
      </c>
      <c r="G1898">
        <f t="shared" si="29"/>
        <v>-75127.010999999999</v>
      </c>
    </row>
    <row r="1899" spans="1:7" x14ac:dyDescent="0.25">
      <c r="A1899">
        <v>84</v>
      </c>
      <c r="B1899">
        <v>65</v>
      </c>
      <c r="C1899">
        <v>149</v>
      </c>
      <c r="D1899" t="s">
        <v>63</v>
      </c>
      <c r="E1899">
        <v>-71488.668999999994</v>
      </c>
      <c r="F1899">
        <v>3.6669999999999998</v>
      </c>
      <c r="G1899">
        <f t="shared" si="29"/>
        <v>-71488.668999999994</v>
      </c>
    </row>
    <row r="1900" spans="1:7" x14ac:dyDescent="0.25">
      <c r="A1900">
        <v>83</v>
      </c>
      <c r="B1900">
        <v>66</v>
      </c>
      <c r="C1900">
        <v>149</v>
      </c>
      <c r="D1900" t="s">
        <v>64</v>
      </c>
      <c r="E1900">
        <v>-67695.909</v>
      </c>
      <c r="F1900">
        <v>9.2210000000000001</v>
      </c>
      <c r="G1900">
        <f t="shared" si="29"/>
        <v>-67695.909</v>
      </c>
    </row>
    <row r="1901" spans="1:7" x14ac:dyDescent="0.25">
      <c r="A1901">
        <v>82</v>
      </c>
      <c r="B1901">
        <v>67</v>
      </c>
      <c r="C1901">
        <v>149</v>
      </c>
      <c r="D1901" t="s">
        <v>65</v>
      </c>
      <c r="E1901">
        <v>-61646.578000000001</v>
      </c>
      <c r="F1901">
        <v>11.99</v>
      </c>
      <c r="G1901">
        <f t="shared" si="29"/>
        <v>-61646.578000000001</v>
      </c>
    </row>
    <row r="1902" spans="1:7" x14ac:dyDescent="0.25">
      <c r="A1902">
        <v>81</v>
      </c>
      <c r="B1902">
        <v>68</v>
      </c>
      <c r="C1902">
        <v>149</v>
      </c>
      <c r="D1902" t="s">
        <v>66</v>
      </c>
      <c r="E1902">
        <v>-53741.614999999998</v>
      </c>
      <c r="F1902">
        <v>27.945</v>
      </c>
      <c r="G1902">
        <f t="shared" si="29"/>
        <v>-53741.614999999998</v>
      </c>
    </row>
    <row r="1903" spans="1:7" x14ac:dyDescent="0.25">
      <c r="A1903">
        <v>80</v>
      </c>
      <c r="B1903">
        <v>69</v>
      </c>
      <c r="C1903">
        <v>149</v>
      </c>
      <c r="D1903" t="s">
        <v>67</v>
      </c>
      <c r="E1903" t="s">
        <v>980</v>
      </c>
      <c r="F1903" t="s">
        <v>203</v>
      </c>
      <c r="G1903" t="e">
        <f t="shared" si="29"/>
        <v>#VALUE!</v>
      </c>
    </row>
    <row r="1904" spans="1:7" x14ac:dyDescent="0.25">
      <c r="A1904">
        <v>79</v>
      </c>
      <c r="B1904">
        <v>70</v>
      </c>
      <c r="C1904">
        <v>149</v>
      </c>
      <c r="D1904" t="s">
        <v>68</v>
      </c>
      <c r="E1904" t="s">
        <v>981</v>
      </c>
      <c r="F1904" t="s">
        <v>225</v>
      </c>
      <c r="G1904" t="e">
        <f t="shared" si="29"/>
        <v>#VALUE!</v>
      </c>
    </row>
    <row r="1905" spans="1:7" x14ac:dyDescent="0.25">
      <c r="A1905">
        <v>95</v>
      </c>
      <c r="B1905">
        <v>55</v>
      </c>
      <c r="C1905">
        <v>150</v>
      </c>
      <c r="D1905" t="s">
        <v>53</v>
      </c>
      <c r="E1905" t="s">
        <v>982</v>
      </c>
      <c r="F1905" t="s">
        <v>609</v>
      </c>
      <c r="G1905" t="e">
        <f t="shared" si="29"/>
        <v>#VALUE!</v>
      </c>
    </row>
    <row r="1906" spans="1:7" x14ac:dyDescent="0.25">
      <c r="A1906">
        <v>94</v>
      </c>
      <c r="B1906">
        <v>56</v>
      </c>
      <c r="C1906">
        <v>150</v>
      </c>
      <c r="D1906" t="s">
        <v>54</v>
      </c>
      <c r="E1906" t="s">
        <v>983</v>
      </c>
      <c r="F1906" t="s">
        <v>225</v>
      </c>
      <c r="G1906" t="e">
        <f t="shared" si="29"/>
        <v>#VALUE!</v>
      </c>
    </row>
    <row r="1907" spans="1:7" x14ac:dyDescent="0.25">
      <c r="A1907">
        <v>93</v>
      </c>
      <c r="B1907">
        <v>57</v>
      </c>
      <c r="C1907">
        <v>150</v>
      </c>
      <c r="D1907" t="s">
        <v>55</v>
      </c>
      <c r="E1907">
        <v>-56129.966</v>
      </c>
      <c r="F1907">
        <v>435.47300000000001</v>
      </c>
      <c r="G1907">
        <f t="shared" si="29"/>
        <v>-56129.966</v>
      </c>
    </row>
    <row r="1908" spans="1:7" x14ac:dyDescent="0.25">
      <c r="A1908">
        <v>92</v>
      </c>
      <c r="B1908">
        <v>58</v>
      </c>
      <c r="C1908">
        <v>150</v>
      </c>
      <c r="D1908" t="s">
        <v>56</v>
      </c>
      <c r="E1908">
        <v>-64846.853999999999</v>
      </c>
      <c r="F1908">
        <v>11.696999999999999</v>
      </c>
      <c r="G1908">
        <f t="shared" si="29"/>
        <v>-64846.853999999999</v>
      </c>
    </row>
    <row r="1909" spans="1:7" x14ac:dyDescent="0.25">
      <c r="A1909">
        <v>91</v>
      </c>
      <c r="B1909">
        <v>59</v>
      </c>
      <c r="C1909">
        <v>150</v>
      </c>
      <c r="D1909" t="s">
        <v>57</v>
      </c>
      <c r="E1909">
        <v>-68300.479000000007</v>
      </c>
      <c r="F1909">
        <v>9.0150000000000006</v>
      </c>
      <c r="G1909">
        <f t="shared" si="29"/>
        <v>-68300.479000000007</v>
      </c>
    </row>
    <row r="1910" spans="1:7" x14ac:dyDescent="0.25">
      <c r="A1910">
        <v>90</v>
      </c>
      <c r="B1910">
        <v>60</v>
      </c>
      <c r="C1910">
        <v>150</v>
      </c>
      <c r="D1910" t="s">
        <v>58</v>
      </c>
      <c r="E1910">
        <v>-73679.755000000005</v>
      </c>
      <c r="F1910">
        <v>1.2889999999999999</v>
      </c>
      <c r="G1910">
        <f t="shared" si="29"/>
        <v>-73679.755000000005</v>
      </c>
    </row>
    <row r="1911" spans="1:7" x14ac:dyDescent="0.25">
      <c r="A1911">
        <v>89</v>
      </c>
      <c r="B1911">
        <v>61</v>
      </c>
      <c r="C1911">
        <v>150</v>
      </c>
      <c r="D1911" t="s">
        <v>59</v>
      </c>
      <c r="E1911">
        <v>-73597.138999999996</v>
      </c>
      <c r="F1911">
        <v>20.041</v>
      </c>
      <c r="G1911">
        <f t="shared" si="29"/>
        <v>-73597.138999999996</v>
      </c>
    </row>
    <row r="1912" spans="1:7" x14ac:dyDescent="0.25">
      <c r="A1912">
        <v>88</v>
      </c>
      <c r="B1912">
        <v>62</v>
      </c>
      <c r="C1912">
        <v>150</v>
      </c>
      <c r="D1912" t="s">
        <v>60</v>
      </c>
      <c r="E1912">
        <v>-77051.138999999996</v>
      </c>
      <c r="F1912">
        <v>1.274</v>
      </c>
      <c r="G1912">
        <f t="shared" si="29"/>
        <v>-77051.138999999996</v>
      </c>
    </row>
    <row r="1913" spans="1:7" x14ac:dyDescent="0.25">
      <c r="A1913">
        <v>87</v>
      </c>
      <c r="B1913">
        <v>63</v>
      </c>
      <c r="C1913">
        <v>150</v>
      </c>
      <c r="D1913" t="s">
        <v>61</v>
      </c>
      <c r="E1913">
        <v>-74792.233999999997</v>
      </c>
      <c r="F1913">
        <v>6.2530000000000001</v>
      </c>
      <c r="G1913">
        <f t="shared" si="29"/>
        <v>-74792.233999999997</v>
      </c>
    </row>
    <row r="1914" spans="1:7" x14ac:dyDescent="0.25">
      <c r="A1914">
        <v>86</v>
      </c>
      <c r="B1914">
        <v>64</v>
      </c>
      <c r="C1914">
        <v>150</v>
      </c>
      <c r="D1914" t="s">
        <v>62</v>
      </c>
      <c r="E1914">
        <v>-75763.933999999994</v>
      </c>
      <c r="F1914">
        <v>6.0759999999999996</v>
      </c>
      <c r="G1914">
        <f t="shared" si="29"/>
        <v>-75763.933999999994</v>
      </c>
    </row>
    <row r="1915" spans="1:7" x14ac:dyDescent="0.25">
      <c r="A1915">
        <v>85</v>
      </c>
      <c r="B1915">
        <v>65</v>
      </c>
      <c r="C1915">
        <v>150</v>
      </c>
      <c r="D1915" t="s">
        <v>63</v>
      </c>
      <c r="E1915">
        <v>-71105.721000000005</v>
      </c>
      <c r="F1915">
        <v>7.3840000000000003</v>
      </c>
      <c r="G1915">
        <f t="shared" si="29"/>
        <v>-71105.721000000005</v>
      </c>
    </row>
    <row r="1916" spans="1:7" x14ac:dyDescent="0.25">
      <c r="A1916">
        <v>84</v>
      </c>
      <c r="B1916">
        <v>66</v>
      </c>
      <c r="C1916">
        <v>150</v>
      </c>
      <c r="D1916" t="s">
        <v>64</v>
      </c>
      <c r="E1916">
        <v>-69309.600000000006</v>
      </c>
      <c r="F1916">
        <v>4.3479999999999999</v>
      </c>
      <c r="G1916">
        <f t="shared" si="29"/>
        <v>-69309.600000000006</v>
      </c>
    </row>
    <row r="1917" spans="1:7" x14ac:dyDescent="0.25">
      <c r="A1917">
        <v>83</v>
      </c>
      <c r="B1917">
        <v>67</v>
      </c>
      <c r="C1917">
        <v>150</v>
      </c>
      <c r="D1917" t="s">
        <v>65</v>
      </c>
      <c r="E1917">
        <v>-61945.881000000001</v>
      </c>
      <c r="F1917">
        <v>14.167999999999999</v>
      </c>
      <c r="G1917">
        <f t="shared" si="29"/>
        <v>-61945.881000000001</v>
      </c>
    </row>
    <row r="1918" spans="1:7" x14ac:dyDescent="0.25">
      <c r="A1918">
        <v>82</v>
      </c>
      <c r="B1918">
        <v>68</v>
      </c>
      <c r="C1918">
        <v>150</v>
      </c>
      <c r="D1918" t="s">
        <v>66</v>
      </c>
      <c r="E1918">
        <v>-57831.313000000002</v>
      </c>
      <c r="F1918">
        <v>17.195</v>
      </c>
      <c r="G1918">
        <f t="shared" si="29"/>
        <v>-57831.313000000002</v>
      </c>
    </row>
    <row r="1919" spans="1:7" x14ac:dyDescent="0.25">
      <c r="A1919">
        <v>81</v>
      </c>
      <c r="B1919">
        <v>69</v>
      </c>
      <c r="C1919">
        <v>150</v>
      </c>
      <c r="D1919" t="s">
        <v>67</v>
      </c>
      <c r="E1919" t="s">
        <v>224</v>
      </c>
      <c r="F1919" t="s">
        <v>203</v>
      </c>
      <c r="G1919" t="e">
        <f t="shared" si="29"/>
        <v>#VALUE!</v>
      </c>
    </row>
    <row r="1920" spans="1:7" x14ac:dyDescent="0.25">
      <c r="A1920">
        <v>80</v>
      </c>
      <c r="B1920">
        <v>70</v>
      </c>
      <c r="C1920">
        <v>150</v>
      </c>
      <c r="D1920" t="s">
        <v>68</v>
      </c>
      <c r="E1920" t="s">
        <v>984</v>
      </c>
      <c r="F1920" t="s">
        <v>225</v>
      </c>
      <c r="G1920" t="e">
        <f t="shared" si="29"/>
        <v>#VALUE!</v>
      </c>
    </row>
    <row r="1921" spans="1:7" x14ac:dyDescent="0.25">
      <c r="A1921">
        <v>79</v>
      </c>
      <c r="B1921">
        <v>71</v>
      </c>
      <c r="C1921">
        <v>150</v>
      </c>
      <c r="D1921" t="s">
        <v>69</v>
      </c>
      <c r="E1921" t="s">
        <v>985</v>
      </c>
      <c r="F1921" t="s">
        <v>225</v>
      </c>
      <c r="G1921" t="e">
        <f t="shared" si="29"/>
        <v>#VALUE!</v>
      </c>
    </row>
    <row r="1922" spans="1:7" x14ac:dyDescent="0.25">
      <c r="A1922">
        <v>96</v>
      </c>
      <c r="B1922">
        <v>55</v>
      </c>
      <c r="C1922">
        <v>151</v>
      </c>
      <c r="D1922" t="s">
        <v>53</v>
      </c>
      <c r="E1922" t="s">
        <v>986</v>
      </c>
      <c r="F1922" t="s">
        <v>582</v>
      </c>
      <c r="G1922" t="e">
        <f t="shared" si="29"/>
        <v>#VALUE!</v>
      </c>
    </row>
    <row r="1923" spans="1:7" x14ac:dyDescent="0.25">
      <c r="A1923">
        <v>95</v>
      </c>
      <c r="B1923">
        <v>56</v>
      </c>
      <c r="C1923">
        <v>151</v>
      </c>
      <c r="D1923" t="s">
        <v>54</v>
      </c>
      <c r="E1923" t="s">
        <v>987</v>
      </c>
      <c r="F1923" t="s">
        <v>609</v>
      </c>
      <c r="G1923" t="e">
        <f t="shared" si="29"/>
        <v>#VALUE!</v>
      </c>
    </row>
    <row r="1924" spans="1:7" x14ac:dyDescent="0.25">
      <c r="A1924">
        <v>94</v>
      </c>
      <c r="B1924">
        <v>57</v>
      </c>
      <c r="C1924">
        <v>151</v>
      </c>
      <c r="D1924" t="s">
        <v>55</v>
      </c>
      <c r="E1924">
        <v>-53310.332999999999</v>
      </c>
      <c r="F1924">
        <v>435.47300000000001</v>
      </c>
      <c r="G1924">
        <f t="shared" si="29"/>
        <v>-53310.332999999999</v>
      </c>
    </row>
    <row r="1925" spans="1:7" x14ac:dyDescent="0.25">
      <c r="A1925">
        <v>93</v>
      </c>
      <c r="B1925">
        <v>58</v>
      </c>
      <c r="C1925">
        <v>151</v>
      </c>
      <c r="D1925" t="s">
        <v>56</v>
      </c>
      <c r="E1925">
        <v>-61225.052000000003</v>
      </c>
      <c r="F1925">
        <v>17.698</v>
      </c>
      <c r="G1925">
        <f t="shared" si="29"/>
        <v>-61225.052000000003</v>
      </c>
    </row>
    <row r="1926" spans="1:7" x14ac:dyDescent="0.25">
      <c r="A1926">
        <v>92</v>
      </c>
      <c r="B1926">
        <v>59</v>
      </c>
      <c r="C1926">
        <v>151</v>
      </c>
      <c r="D1926" t="s">
        <v>57</v>
      </c>
      <c r="E1926">
        <v>-66779.63</v>
      </c>
      <c r="F1926">
        <v>11.651</v>
      </c>
      <c r="G1926">
        <f t="shared" si="29"/>
        <v>-66779.63</v>
      </c>
    </row>
    <row r="1927" spans="1:7" x14ac:dyDescent="0.25">
      <c r="A1927">
        <v>91</v>
      </c>
      <c r="B1927">
        <v>60</v>
      </c>
      <c r="C1927">
        <v>151</v>
      </c>
      <c r="D1927" t="s">
        <v>58</v>
      </c>
      <c r="E1927">
        <v>-70942.987999999998</v>
      </c>
      <c r="F1927">
        <v>1.2929999999999999</v>
      </c>
      <c r="G1927">
        <f t="shared" si="29"/>
        <v>-70942.987999999998</v>
      </c>
    </row>
    <row r="1928" spans="1:7" x14ac:dyDescent="0.25">
      <c r="A1928">
        <v>90</v>
      </c>
      <c r="B1928">
        <v>61</v>
      </c>
      <c r="C1928">
        <v>151</v>
      </c>
      <c r="D1928" t="s">
        <v>59</v>
      </c>
      <c r="E1928">
        <v>-73386.062999999995</v>
      </c>
      <c r="F1928">
        <v>4.6529999999999996</v>
      </c>
      <c r="G1928">
        <f t="shared" si="29"/>
        <v>-73386.062999999995</v>
      </c>
    </row>
    <row r="1929" spans="1:7" x14ac:dyDescent="0.25">
      <c r="A1929">
        <v>89</v>
      </c>
      <c r="B1929">
        <v>62</v>
      </c>
      <c r="C1929">
        <v>151</v>
      </c>
      <c r="D1929" t="s">
        <v>60</v>
      </c>
      <c r="E1929">
        <v>-74576.278999999995</v>
      </c>
      <c r="F1929">
        <v>1.2729999999999999</v>
      </c>
      <c r="G1929">
        <f t="shared" ref="G1929:G1992" si="30">IF(ISNUMBER(E1929),E1929,VALUE(SUBSTITUTE(E1929,"#",".01")))</f>
        <v>-74576.278999999995</v>
      </c>
    </row>
    <row r="1930" spans="1:7" x14ac:dyDescent="0.25">
      <c r="A1930">
        <v>88</v>
      </c>
      <c r="B1930">
        <v>63</v>
      </c>
      <c r="C1930">
        <v>151</v>
      </c>
      <c r="D1930" t="s">
        <v>61</v>
      </c>
      <c r="E1930">
        <v>-74652.854000000007</v>
      </c>
      <c r="F1930">
        <v>1.325</v>
      </c>
      <c r="G1930">
        <f t="shared" si="30"/>
        <v>-74652.854000000007</v>
      </c>
    </row>
    <row r="1931" spans="1:7" x14ac:dyDescent="0.25">
      <c r="A1931">
        <v>87</v>
      </c>
      <c r="B1931">
        <v>64</v>
      </c>
      <c r="C1931">
        <v>151</v>
      </c>
      <c r="D1931" t="s">
        <v>62</v>
      </c>
      <c r="E1931">
        <v>-74188.736999999994</v>
      </c>
      <c r="F1931">
        <v>3.056</v>
      </c>
      <c r="G1931">
        <f t="shared" si="30"/>
        <v>-74188.736999999994</v>
      </c>
    </row>
    <row r="1932" spans="1:7" x14ac:dyDescent="0.25">
      <c r="A1932">
        <v>86</v>
      </c>
      <c r="B1932">
        <v>65</v>
      </c>
      <c r="C1932">
        <v>151</v>
      </c>
      <c r="D1932" t="s">
        <v>63</v>
      </c>
      <c r="E1932">
        <v>-71623.504000000001</v>
      </c>
      <c r="F1932">
        <v>4.1369999999999996</v>
      </c>
      <c r="G1932">
        <f t="shared" si="30"/>
        <v>-71623.504000000001</v>
      </c>
    </row>
    <row r="1933" spans="1:7" x14ac:dyDescent="0.25">
      <c r="A1933">
        <v>85</v>
      </c>
      <c r="B1933">
        <v>66</v>
      </c>
      <c r="C1933">
        <v>151</v>
      </c>
      <c r="D1933" t="s">
        <v>64</v>
      </c>
      <c r="E1933">
        <v>-68752.404999999999</v>
      </c>
      <c r="F1933">
        <v>3.2930000000000001</v>
      </c>
      <c r="G1933">
        <f t="shared" si="30"/>
        <v>-68752.404999999999</v>
      </c>
    </row>
    <row r="1934" spans="1:7" x14ac:dyDescent="0.25">
      <c r="A1934">
        <v>84</v>
      </c>
      <c r="B1934">
        <v>67</v>
      </c>
      <c r="C1934">
        <v>151</v>
      </c>
      <c r="D1934" t="s">
        <v>65</v>
      </c>
      <c r="E1934">
        <v>-63622.737999999998</v>
      </c>
      <c r="F1934">
        <v>8.3019999999999996</v>
      </c>
      <c r="G1934">
        <f t="shared" si="30"/>
        <v>-63622.737999999998</v>
      </c>
    </row>
    <row r="1935" spans="1:7" x14ac:dyDescent="0.25">
      <c r="A1935">
        <v>83</v>
      </c>
      <c r="B1935">
        <v>68</v>
      </c>
      <c r="C1935">
        <v>151</v>
      </c>
      <c r="D1935" t="s">
        <v>66</v>
      </c>
      <c r="E1935">
        <v>-58266.284</v>
      </c>
      <c r="F1935">
        <v>16.47</v>
      </c>
      <c r="G1935">
        <f t="shared" si="30"/>
        <v>-58266.284</v>
      </c>
    </row>
    <row r="1936" spans="1:7" x14ac:dyDescent="0.25">
      <c r="A1936">
        <v>82</v>
      </c>
      <c r="B1936">
        <v>69</v>
      </c>
      <c r="C1936">
        <v>151</v>
      </c>
      <c r="D1936" t="s">
        <v>67</v>
      </c>
      <c r="E1936">
        <v>-50772.756000000001</v>
      </c>
      <c r="F1936">
        <v>19.416</v>
      </c>
      <c r="G1936">
        <f t="shared" si="30"/>
        <v>-50772.756000000001</v>
      </c>
    </row>
    <row r="1937" spans="1:7" x14ac:dyDescent="0.25">
      <c r="A1937">
        <v>81</v>
      </c>
      <c r="B1937">
        <v>70</v>
      </c>
      <c r="C1937">
        <v>151</v>
      </c>
      <c r="D1937" t="s">
        <v>68</v>
      </c>
      <c r="E1937">
        <v>-41542.341999999997</v>
      </c>
      <c r="F1937">
        <v>300.49200000000002</v>
      </c>
      <c r="G1937">
        <f t="shared" si="30"/>
        <v>-41542.341999999997</v>
      </c>
    </row>
    <row r="1938" spans="1:7" x14ac:dyDescent="0.25">
      <c r="A1938">
        <v>80</v>
      </c>
      <c r="B1938">
        <v>71</v>
      </c>
      <c r="C1938">
        <v>151</v>
      </c>
      <c r="D1938" t="s">
        <v>69</v>
      </c>
      <c r="E1938" t="s">
        <v>988</v>
      </c>
      <c r="F1938" t="s">
        <v>225</v>
      </c>
      <c r="G1938" t="e">
        <f t="shared" si="30"/>
        <v>#VALUE!</v>
      </c>
    </row>
    <row r="1939" spans="1:7" x14ac:dyDescent="0.25">
      <c r="A1939">
        <v>97</v>
      </c>
      <c r="B1939">
        <v>55</v>
      </c>
      <c r="C1939">
        <v>152</v>
      </c>
      <c r="D1939" t="s">
        <v>53</v>
      </c>
      <c r="E1939" t="s">
        <v>989</v>
      </c>
      <c r="F1939" t="s">
        <v>582</v>
      </c>
      <c r="G1939" t="e">
        <f t="shared" si="30"/>
        <v>#VALUE!</v>
      </c>
    </row>
    <row r="1940" spans="1:7" x14ac:dyDescent="0.25">
      <c r="A1940">
        <v>96</v>
      </c>
      <c r="B1940">
        <v>56</v>
      </c>
      <c r="C1940">
        <v>152</v>
      </c>
      <c r="D1940" t="s">
        <v>54</v>
      </c>
      <c r="E1940" t="s">
        <v>990</v>
      </c>
      <c r="F1940" t="s">
        <v>609</v>
      </c>
      <c r="G1940" t="e">
        <f t="shared" si="30"/>
        <v>#VALUE!</v>
      </c>
    </row>
    <row r="1941" spans="1:7" x14ac:dyDescent="0.25">
      <c r="A1941">
        <v>95</v>
      </c>
      <c r="B1941">
        <v>57</v>
      </c>
      <c r="C1941">
        <v>152</v>
      </c>
      <c r="D1941" t="s">
        <v>55</v>
      </c>
      <c r="E1941" t="s">
        <v>991</v>
      </c>
      <c r="F1941" t="s">
        <v>225</v>
      </c>
      <c r="G1941" t="e">
        <f t="shared" si="30"/>
        <v>#VALUE!</v>
      </c>
    </row>
    <row r="1942" spans="1:7" x14ac:dyDescent="0.25">
      <c r="A1942">
        <v>94</v>
      </c>
      <c r="B1942">
        <v>58</v>
      </c>
      <c r="C1942">
        <v>152</v>
      </c>
      <c r="D1942" t="s">
        <v>56</v>
      </c>
      <c r="E1942" t="s">
        <v>992</v>
      </c>
      <c r="F1942" t="s">
        <v>202</v>
      </c>
      <c r="G1942" t="e">
        <f t="shared" si="30"/>
        <v>#VALUE!</v>
      </c>
    </row>
    <row r="1943" spans="1:7" x14ac:dyDescent="0.25">
      <c r="A1943">
        <v>93</v>
      </c>
      <c r="B1943">
        <v>59</v>
      </c>
      <c r="C1943">
        <v>152</v>
      </c>
      <c r="D1943" t="s">
        <v>57</v>
      </c>
      <c r="E1943">
        <v>-63758.063000000002</v>
      </c>
      <c r="F1943">
        <v>18.536999999999999</v>
      </c>
      <c r="G1943">
        <f t="shared" si="30"/>
        <v>-63758.063000000002</v>
      </c>
    </row>
    <row r="1944" spans="1:7" x14ac:dyDescent="0.25">
      <c r="A1944">
        <v>92</v>
      </c>
      <c r="B1944">
        <v>60</v>
      </c>
      <c r="C1944">
        <v>152</v>
      </c>
      <c r="D1944" t="s">
        <v>58</v>
      </c>
      <c r="E1944">
        <v>-70149.407000000007</v>
      </c>
      <c r="F1944">
        <v>24.484999999999999</v>
      </c>
      <c r="G1944">
        <f t="shared" si="30"/>
        <v>-70149.407000000007</v>
      </c>
    </row>
    <row r="1945" spans="1:7" x14ac:dyDescent="0.25">
      <c r="A1945">
        <v>91</v>
      </c>
      <c r="B1945">
        <v>61</v>
      </c>
      <c r="C1945">
        <v>152</v>
      </c>
      <c r="D1945" t="s">
        <v>59</v>
      </c>
      <c r="E1945">
        <v>-71254.186000000002</v>
      </c>
      <c r="F1945">
        <v>25.911999999999999</v>
      </c>
      <c r="G1945">
        <f t="shared" si="30"/>
        <v>-71254.186000000002</v>
      </c>
    </row>
    <row r="1946" spans="1:7" x14ac:dyDescent="0.25">
      <c r="A1946">
        <v>90</v>
      </c>
      <c r="B1946">
        <v>62</v>
      </c>
      <c r="C1946">
        <v>152</v>
      </c>
      <c r="D1946" t="s">
        <v>60</v>
      </c>
      <c r="E1946">
        <v>-74762.603000000003</v>
      </c>
      <c r="F1946">
        <v>1.212</v>
      </c>
      <c r="G1946">
        <f t="shared" si="30"/>
        <v>-74762.603000000003</v>
      </c>
    </row>
    <row r="1947" spans="1:7" x14ac:dyDescent="0.25">
      <c r="A1947">
        <v>89</v>
      </c>
      <c r="B1947">
        <v>63</v>
      </c>
      <c r="C1947">
        <v>152</v>
      </c>
      <c r="D1947" t="s">
        <v>61</v>
      </c>
      <c r="E1947">
        <v>-72888.255000000005</v>
      </c>
      <c r="F1947">
        <v>1.3260000000000001</v>
      </c>
      <c r="G1947">
        <f t="shared" si="30"/>
        <v>-72888.255000000005</v>
      </c>
    </row>
    <row r="1948" spans="1:7" x14ac:dyDescent="0.25">
      <c r="A1948">
        <v>88</v>
      </c>
      <c r="B1948">
        <v>64</v>
      </c>
      <c r="C1948">
        <v>152</v>
      </c>
      <c r="D1948" t="s">
        <v>62</v>
      </c>
      <c r="E1948">
        <v>-74706.915999999997</v>
      </c>
      <c r="F1948">
        <v>1.206</v>
      </c>
      <c r="G1948">
        <f t="shared" si="30"/>
        <v>-74706.915999999997</v>
      </c>
    </row>
    <row r="1949" spans="1:7" x14ac:dyDescent="0.25">
      <c r="A1949">
        <v>87</v>
      </c>
      <c r="B1949">
        <v>65</v>
      </c>
      <c r="C1949">
        <v>152</v>
      </c>
      <c r="D1949" t="s">
        <v>63</v>
      </c>
      <c r="E1949">
        <v>-70716.915999999997</v>
      </c>
      <c r="F1949">
        <v>40.018000000000001</v>
      </c>
      <c r="G1949">
        <f t="shared" si="30"/>
        <v>-70716.915999999997</v>
      </c>
    </row>
    <row r="1950" spans="1:7" x14ac:dyDescent="0.25">
      <c r="A1950">
        <v>86</v>
      </c>
      <c r="B1950">
        <v>66</v>
      </c>
      <c r="C1950">
        <v>152</v>
      </c>
      <c r="D1950" t="s">
        <v>64</v>
      </c>
      <c r="E1950">
        <v>-70117.873000000007</v>
      </c>
      <c r="F1950">
        <v>4.6239999999999997</v>
      </c>
      <c r="G1950">
        <f t="shared" si="30"/>
        <v>-70117.873000000007</v>
      </c>
    </row>
    <row r="1951" spans="1:7" x14ac:dyDescent="0.25">
      <c r="A1951">
        <v>85</v>
      </c>
      <c r="B1951">
        <v>67</v>
      </c>
      <c r="C1951">
        <v>152</v>
      </c>
      <c r="D1951" t="s">
        <v>65</v>
      </c>
      <c r="E1951">
        <v>-63604.771000000001</v>
      </c>
      <c r="F1951">
        <v>12.529</v>
      </c>
      <c r="G1951">
        <f t="shared" si="30"/>
        <v>-63604.771000000001</v>
      </c>
    </row>
    <row r="1952" spans="1:7" x14ac:dyDescent="0.25">
      <c r="A1952">
        <v>84</v>
      </c>
      <c r="B1952">
        <v>68</v>
      </c>
      <c r="C1952">
        <v>152</v>
      </c>
      <c r="D1952" t="s">
        <v>66</v>
      </c>
      <c r="E1952">
        <v>-60500.377</v>
      </c>
      <c r="F1952">
        <v>8.83</v>
      </c>
      <c r="G1952">
        <f t="shared" si="30"/>
        <v>-60500.377</v>
      </c>
    </row>
    <row r="1953" spans="1:7" x14ac:dyDescent="0.25">
      <c r="A1953">
        <v>83</v>
      </c>
      <c r="B1953">
        <v>69</v>
      </c>
      <c r="C1953">
        <v>152</v>
      </c>
      <c r="D1953" t="s">
        <v>67</v>
      </c>
      <c r="E1953">
        <v>-51720.273000000001</v>
      </c>
      <c r="F1953">
        <v>54.027000000000001</v>
      </c>
      <c r="G1953">
        <f t="shared" si="30"/>
        <v>-51720.273000000001</v>
      </c>
    </row>
    <row r="1954" spans="1:7" x14ac:dyDescent="0.25">
      <c r="A1954">
        <v>82</v>
      </c>
      <c r="B1954">
        <v>70</v>
      </c>
      <c r="C1954">
        <v>152</v>
      </c>
      <c r="D1954" t="s">
        <v>68</v>
      </c>
      <c r="E1954">
        <v>-46270.381000000001</v>
      </c>
      <c r="F1954">
        <v>149.708</v>
      </c>
      <c r="G1954">
        <f t="shared" si="30"/>
        <v>-46270.381000000001</v>
      </c>
    </row>
    <row r="1955" spans="1:7" x14ac:dyDescent="0.25">
      <c r="A1955">
        <v>81</v>
      </c>
      <c r="B1955">
        <v>71</v>
      </c>
      <c r="C1955">
        <v>152</v>
      </c>
      <c r="D1955" t="s">
        <v>69</v>
      </c>
      <c r="E1955" t="s">
        <v>479</v>
      </c>
      <c r="F1955" t="s">
        <v>203</v>
      </c>
      <c r="G1955" t="e">
        <f t="shared" si="30"/>
        <v>#VALUE!</v>
      </c>
    </row>
    <row r="1956" spans="1:7" x14ac:dyDescent="0.25">
      <c r="A1956">
        <v>97</v>
      </c>
      <c r="B1956">
        <v>56</v>
      </c>
      <c r="C1956">
        <v>153</v>
      </c>
      <c r="D1956" t="s">
        <v>54</v>
      </c>
      <c r="E1956" t="s">
        <v>993</v>
      </c>
      <c r="F1956" t="s">
        <v>609</v>
      </c>
      <c r="G1956" t="e">
        <f t="shared" si="30"/>
        <v>#VALUE!</v>
      </c>
    </row>
    <row r="1957" spans="1:7" x14ac:dyDescent="0.25">
      <c r="A1957">
        <v>96</v>
      </c>
      <c r="B1957">
        <v>57</v>
      </c>
      <c r="C1957">
        <v>153</v>
      </c>
      <c r="D1957" t="s">
        <v>55</v>
      </c>
      <c r="E1957" t="s">
        <v>994</v>
      </c>
      <c r="F1957" t="s">
        <v>225</v>
      </c>
      <c r="G1957" t="e">
        <f t="shared" si="30"/>
        <v>#VALUE!</v>
      </c>
    </row>
    <row r="1958" spans="1:7" x14ac:dyDescent="0.25">
      <c r="A1958">
        <v>95</v>
      </c>
      <c r="B1958">
        <v>58</v>
      </c>
      <c r="C1958">
        <v>153</v>
      </c>
      <c r="D1958" t="s">
        <v>56</v>
      </c>
      <c r="E1958" t="s">
        <v>995</v>
      </c>
      <c r="F1958" t="s">
        <v>202</v>
      </c>
      <c r="G1958" t="e">
        <f t="shared" si="30"/>
        <v>#VALUE!</v>
      </c>
    </row>
    <row r="1959" spans="1:7" x14ac:dyDescent="0.25">
      <c r="A1959">
        <v>94</v>
      </c>
      <c r="B1959">
        <v>59</v>
      </c>
      <c r="C1959">
        <v>153</v>
      </c>
      <c r="D1959" t="s">
        <v>57</v>
      </c>
      <c r="E1959">
        <v>-61568.463000000003</v>
      </c>
      <c r="F1959">
        <v>11.882</v>
      </c>
      <c r="G1959">
        <f t="shared" si="30"/>
        <v>-61568.463000000003</v>
      </c>
    </row>
    <row r="1960" spans="1:7" x14ac:dyDescent="0.25">
      <c r="A1960">
        <v>93</v>
      </c>
      <c r="B1960">
        <v>60</v>
      </c>
      <c r="C1960">
        <v>153</v>
      </c>
      <c r="D1960" t="s">
        <v>58</v>
      </c>
      <c r="E1960">
        <v>-67330.297000000006</v>
      </c>
      <c r="F1960">
        <v>2.7469999999999999</v>
      </c>
      <c r="G1960">
        <f t="shared" si="30"/>
        <v>-67330.297000000006</v>
      </c>
    </row>
    <row r="1961" spans="1:7" x14ac:dyDescent="0.25">
      <c r="A1961">
        <v>92</v>
      </c>
      <c r="B1961">
        <v>61</v>
      </c>
      <c r="C1961">
        <v>153</v>
      </c>
      <c r="D1961" t="s">
        <v>59</v>
      </c>
      <c r="E1961">
        <v>-70647.823999999993</v>
      </c>
      <c r="F1961">
        <v>9.0660000000000007</v>
      </c>
      <c r="G1961">
        <f t="shared" si="30"/>
        <v>-70647.823999999993</v>
      </c>
    </row>
    <row r="1962" spans="1:7" x14ac:dyDescent="0.25">
      <c r="A1962">
        <v>91</v>
      </c>
      <c r="B1962">
        <v>62</v>
      </c>
      <c r="C1962">
        <v>153</v>
      </c>
      <c r="D1962" t="s">
        <v>60</v>
      </c>
      <c r="E1962">
        <v>-72559.686000000002</v>
      </c>
      <c r="F1962">
        <v>1.2190000000000001</v>
      </c>
      <c r="G1962">
        <f t="shared" si="30"/>
        <v>-72559.686000000002</v>
      </c>
    </row>
    <row r="1963" spans="1:7" x14ac:dyDescent="0.25">
      <c r="A1963">
        <v>90</v>
      </c>
      <c r="B1963">
        <v>63</v>
      </c>
      <c r="C1963">
        <v>153</v>
      </c>
      <c r="D1963" t="s">
        <v>61</v>
      </c>
      <c r="E1963">
        <v>-73367.221999999994</v>
      </c>
      <c r="F1963">
        <v>1.33</v>
      </c>
      <c r="G1963">
        <f t="shared" si="30"/>
        <v>-73367.221999999994</v>
      </c>
    </row>
    <row r="1964" spans="1:7" x14ac:dyDescent="0.25">
      <c r="A1964">
        <v>89</v>
      </c>
      <c r="B1964">
        <v>64</v>
      </c>
      <c r="C1964">
        <v>153</v>
      </c>
      <c r="D1964" t="s">
        <v>62</v>
      </c>
      <c r="E1964">
        <v>-72882.551000000007</v>
      </c>
      <c r="F1964">
        <v>1.2030000000000001</v>
      </c>
      <c r="G1964">
        <f t="shared" si="30"/>
        <v>-72882.551000000007</v>
      </c>
    </row>
    <row r="1965" spans="1:7" x14ac:dyDescent="0.25">
      <c r="A1965">
        <v>88</v>
      </c>
      <c r="B1965">
        <v>65</v>
      </c>
      <c r="C1965">
        <v>153</v>
      </c>
      <c r="D1965" t="s">
        <v>63</v>
      </c>
      <c r="E1965">
        <v>-71313.338000000003</v>
      </c>
      <c r="F1965">
        <v>3.9950000000000001</v>
      </c>
      <c r="G1965">
        <f t="shared" si="30"/>
        <v>-71313.338000000003</v>
      </c>
    </row>
    <row r="1966" spans="1:7" x14ac:dyDescent="0.25">
      <c r="A1966">
        <v>87</v>
      </c>
      <c r="B1966">
        <v>66</v>
      </c>
      <c r="C1966">
        <v>153</v>
      </c>
      <c r="D1966" t="s">
        <v>64</v>
      </c>
      <c r="E1966">
        <v>-69142.942999999999</v>
      </c>
      <c r="F1966">
        <v>4.048</v>
      </c>
      <c r="G1966">
        <f t="shared" si="30"/>
        <v>-69142.942999999999</v>
      </c>
    </row>
    <row r="1967" spans="1:7" x14ac:dyDescent="0.25">
      <c r="A1967">
        <v>86</v>
      </c>
      <c r="B1967">
        <v>67</v>
      </c>
      <c r="C1967">
        <v>153</v>
      </c>
      <c r="D1967" t="s">
        <v>65</v>
      </c>
      <c r="E1967">
        <v>-65012.103000000003</v>
      </c>
      <c r="F1967">
        <v>5.0940000000000003</v>
      </c>
      <c r="G1967">
        <f t="shared" si="30"/>
        <v>-65012.103000000003</v>
      </c>
    </row>
    <row r="1968" spans="1:7" x14ac:dyDescent="0.25">
      <c r="A1968">
        <v>85</v>
      </c>
      <c r="B1968">
        <v>68</v>
      </c>
      <c r="C1968">
        <v>153</v>
      </c>
      <c r="D1968" t="s">
        <v>66</v>
      </c>
      <c r="E1968">
        <v>-60468.603999999999</v>
      </c>
      <c r="F1968">
        <v>9.3209999999999997</v>
      </c>
      <c r="G1968">
        <f t="shared" si="30"/>
        <v>-60468.603999999999</v>
      </c>
    </row>
    <row r="1969" spans="1:7" x14ac:dyDescent="0.25">
      <c r="A1969">
        <v>84</v>
      </c>
      <c r="B1969">
        <v>69</v>
      </c>
      <c r="C1969">
        <v>153</v>
      </c>
      <c r="D1969" t="s">
        <v>67</v>
      </c>
      <c r="E1969">
        <v>-53973.328999999998</v>
      </c>
      <c r="F1969">
        <v>11.983000000000001</v>
      </c>
      <c r="G1969">
        <f t="shared" si="30"/>
        <v>-53973.328999999998</v>
      </c>
    </row>
    <row r="1970" spans="1:7" x14ac:dyDescent="0.25">
      <c r="A1970">
        <v>83</v>
      </c>
      <c r="B1970">
        <v>70</v>
      </c>
      <c r="C1970">
        <v>153</v>
      </c>
      <c r="D1970" t="s">
        <v>68</v>
      </c>
      <c r="E1970" t="s">
        <v>996</v>
      </c>
      <c r="F1970" t="s">
        <v>203</v>
      </c>
      <c r="G1970" t="e">
        <f t="shared" si="30"/>
        <v>#VALUE!</v>
      </c>
    </row>
    <row r="1971" spans="1:7" x14ac:dyDescent="0.25">
      <c r="A1971">
        <v>82</v>
      </c>
      <c r="B1971">
        <v>71</v>
      </c>
      <c r="C1971">
        <v>153</v>
      </c>
      <c r="D1971" t="s">
        <v>69</v>
      </c>
      <c r="E1971">
        <v>-38372.843999999997</v>
      </c>
      <c r="F1971">
        <v>150.03399999999999</v>
      </c>
      <c r="G1971">
        <f t="shared" si="30"/>
        <v>-38372.843999999997</v>
      </c>
    </row>
    <row r="1972" spans="1:7" x14ac:dyDescent="0.25">
      <c r="A1972">
        <v>81</v>
      </c>
      <c r="B1972">
        <v>72</v>
      </c>
      <c r="C1972">
        <v>153</v>
      </c>
      <c r="D1972" t="s">
        <v>70</v>
      </c>
      <c r="E1972" t="s">
        <v>997</v>
      </c>
      <c r="F1972" t="s">
        <v>225</v>
      </c>
      <c r="G1972" t="e">
        <f t="shared" si="30"/>
        <v>#VALUE!</v>
      </c>
    </row>
    <row r="1973" spans="1:7" x14ac:dyDescent="0.25">
      <c r="A1973">
        <v>98</v>
      </c>
      <c r="B1973">
        <v>56</v>
      </c>
      <c r="C1973">
        <v>154</v>
      </c>
      <c r="D1973" t="s">
        <v>54</v>
      </c>
      <c r="E1973" t="s">
        <v>737</v>
      </c>
      <c r="F1973" t="s">
        <v>582</v>
      </c>
      <c r="G1973" t="e">
        <f t="shared" si="30"/>
        <v>#VALUE!</v>
      </c>
    </row>
    <row r="1974" spans="1:7" x14ac:dyDescent="0.25">
      <c r="A1974">
        <v>97</v>
      </c>
      <c r="B1974">
        <v>57</v>
      </c>
      <c r="C1974">
        <v>154</v>
      </c>
      <c r="D1974" t="s">
        <v>55</v>
      </c>
      <c r="E1974" t="s">
        <v>998</v>
      </c>
      <c r="F1974" t="s">
        <v>225</v>
      </c>
      <c r="G1974" t="e">
        <f t="shared" si="30"/>
        <v>#VALUE!</v>
      </c>
    </row>
    <row r="1975" spans="1:7" x14ac:dyDescent="0.25">
      <c r="A1975">
        <v>96</v>
      </c>
      <c r="B1975">
        <v>58</v>
      </c>
      <c r="C1975">
        <v>154</v>
      </c>
      <c r="D1975" t="s">
        <v>56</v>
      </c>
      <c r="E1975" t="s">
        <v>999</v>
      </c>
      <c r="F1975" t="s">
        <v>202</v>
      </c>
      <c r="G1975" t="e">
        <f t="shared" si="30"/>
        <v>#VALUE!</v>
      </c>
    </row>
    <row r="1976" spans="1:7" x14ac:dyDescent="0.25">
      <c r="A1976">
        <v>95</v>
      </c>
      <c r="B1976">
        <v>59</v>
      </c>
      <c r="C1976">
        <v>154</v>
      </c>
      <c r="D1976" t="s">
        <v>57</v>
      </c>
      <c r="E1976">
        <v>-58104.976000000002</v>
      </c>
      <c r="F1976">
        <v>113.009</v>
      </c>
      <c r="G1976">
        <f t="shared" si="30"/>
        <v>-58104.976000000002</v>
      </c>
    </row>
    <row r="1977" spans="1:7" x14ac:dyDescent="0.25">
      <c r="A1977">
        <v>94</v>
      </c>
      <c r="B1977">
        <v>60</v>
      </c>
      <c r="C1977">
        <v>154</v>
      </c>
      <c r="D1977" t="s">
        <v>58</v>
      </c>
      <c r="E1977">
        <v>-65824.975999999995</v>
      </c>
      <c r="F1977">
        <v>52.642000000000003</v>
      </c>
      <c r="G1977">
        <f t="shared" si="30"/>
        <v>-65824.975999999995</v>
      </c>
    </row>
    <row r="1978" spans="1:7" x14ac:dyDescent="0.25">
      <c r="A1978">
        <v>93</v>
      </c>
      <c r="B1978">
        <v>61</v>
      </c>
      <c r="C1978">
        <v>154</v>
      </c>
      <c r="D1978" t="s">
        <v>59</v>
      </c>
      <c r="E1978">
        <v>-68511.975999999995</v>
      </c>
      <c r="F1978">
        <v>46.326000000000001</v>
      </c>
      <c r="G1978">
        <f t="shared" si="30"/>
        <v>-68511.975999999995</v>
      </c>
    </row>
    <row r="1979" spans="1:7" x14ac:dyDescent="0.25">
      <c r="A1979">
        <v>92</v>
      </c>
      <c r="B1979">
        <v>62</v>
      </c>
      <c r="C1979">
        <v>154</v>
      </c>
      <c r="D1979" t="s">
        <v>60</v>
      </c>
      <c r="E1979">
        <v>-72455.176000000007</v>
      </c>
      <c r="F1979">
        <v>1.462</v>
      </c>
      <c r="G1979">
        <f t="shared" si="30"/>
        <v>-72455.176000000007</v>
      </c>
    </row>
    <row r="1980" spans="1:7" x14ac:dyDescent="0.25">
      <c r="A1980">
        <v>91</v>
      </c>
      <c r="B1980">
        <v>63</v>
      </c>
      <c r="C1980">
        <v>154</v>
      </c>
      <c r="D1980" t="s">
        <v>61</v>
      </c>
      <c r="E1980">
        <v>-71738.120999999999</v>
      </c>
      <c r="F1980">
        <v>1.3460000000000001</v>
      </c>
      <c r="G1980">
        <f t="shared" si="30"/>
        <v>-71738.120999999999</v>
      </c>
    </row>
    <row r="1981" spans="1:7" x14ac:dyDescent="0.25">
      <c r="A1981">
        <v>90</v>
      </c>
      <c r="B1981">
        <v>64</v>
      </c>
      <c r="C1981">
        <v>154</v>
      </c>
      <c r="D1981" t="s">
        <v>62</v>
      </c>
      <c r="E1981">
        <v>-73705.953999999998</v>
      </c>
      <c r="F1981">
        <v>1.1970000000000001</v>
      </c>
      <c r="G1981">
        <f t="shared" si="30"/>
        <v>-73705.953999999998</v>
      </c>
    </row>
    <row r="1982" spans="1:7" x14ac:dyDescent="0.25">
      <c r="A1982">
        <v>89</v>
      </c>
      <c r="B1982">
        <v>65</v>
      </c>
      <c r="C1982">
        <v>154</v>
      </c>
      <c r="D1982" t="s">
        <v>63</v>
      </c>
      <c r="E1982">
        <v>-70156.303</v>
      </c>
      <c r="F1982">
        <v>45.314</v>
      </c>
      <c r="G1982">
        <f t="shared" si="30"/>
        <v>-70156.303</v>
      </c>
    </row>
    <row r="1983" spans="1:7" x14ac:dyDescent="0.25">
      <c r="A1983">
        <v>88</v>
      </c>
      <c r="B1983">
        <v>66</v>
      </c>
      <c r="C1983">
        <v>154</v>
      </c>
      <c r="D1983" t="s">
        <v>64</v>
      </c>
      <c r="E1983">
        <v>-70393.907000000007</v>
      </c>
      <c r="F1983">
        <v>7.4450000000000003</v>
      </c>
      <c r="G1983">
        <f t="shared" si="30"/>
        <v>-70393.907000000007</v>
      </c>
    </row>
    <row r="1984" spans="1:7" x14ac:dyDescent="0.25">
      <c r="A1984">
        <v>87</v>
      </c>
      <c r="B1984">
        <v>67</v>
      </c>
      <c r="C1984">
        <v>154</v>
      </c>
      <c r="D1984" t="s">
        <v>65</v>
      </c>
      <c r="E1984">
        <v>-64639.311000000002</v>
      </c>
      <c r="F1984">
        <v>8.2279999999999998</v>
      </c>
      <c r="G1984">
        <f t="shared" si="30"/>
        <v>-64639.311000000002</v>
      </c>
    </row>
    <row r="1985" spans="1:7" x14ac:dyDescent="0.25">
      <c r="A1985">
        <v>86</v>
      </c>
      <c r="B1985">
        <v>68</v>
      </c>
      <c r="C1985">
        <v>154</v>
      </c>
      <c r="D1985" t="s">
        <v>66</v>
      </c>
      <c r="E1985">
        <v>-62605.02</v>
      </c>
      <c r="F1985">
        <v>4.9859999999999998</v>
      </c>
      <c r="G1985">
        <f t="shared" si="30"/>
        <v>-62605.02</v>
      </c>
    </row>
    <row r="1986" spans="1:7" x14ac:dyDescent="0.25">
      <c r="A1986">
        <v>85</v>
      </c>
      <c r="B1986">
        <v>69</v>
      </c>
      <c r="C1986">
        <v>154</v>
      </c>
      <c r="D1986" t="s">
        <v>67</v>
      </c>
      <c r="E1986">
        <v>-54427.131000000001</v>
      </c>
      <c r="F1986">
        <v>14.412000000000001</v>
      </c>
      <c r="G1986">
        <f t="shared" si="30"/>
        <v>-54427.131000000001</v>
      </c>
    </row>
    <row r="1987" spans="1:7" x14ac:dyDescent="0.25">
      <c r="A1987">
        <v>84</v>
      </c>
      <c r="B1987">
        <v>70</v>
      </c>
      <c r="C1987">
        <v>154</v>
      </c>
      <c r="D1987" t="s">
        <v>68</v>
      </c>
      <c r="E1987">
        <v>-49932.082999999999</v>
      </c>
      <c r="F1987">
        <v>17.280999999999999</v>
      </c>
      <c r="G1987">
        <f t="shared" si="30"/>
        <v>-49932.082999999999</v>
      </c>
    </row>
    <row r="1988" spans="1:7" x14ac:dyDescent="0.25">
      <c r="A1988">
        <v>83</v>
      </c>
      <c r="B1988">
        <v>71</v>
      </c>
      <c r="C1988">
        <v>154</v>
      </c>
      <c r="D1988" t="s">
        <v>69</v>
      </c>
      <c r="E1988" t="s">
        <v>1000</v>
      </c>
      <c r="F1988" t="s">
        <v>203</v>
      </c>
      <c r="G1988" t="e">
        <f t="shared" si="30"/>
        <v>#VALUE!</v>
      </c>
    </row>
    <row r="1989" spans="1:7" x14ac:dyDescent="0.25">
      <c r="A1989">
        <v>82</v>
      </c>
      <c r="B1989">
        <v>72</v>
      </c>
      <c r="C1989">
        <v>154</v>
      </c>
      <c r="D1989" t="s">
        <v>70</v>
      </c>
      <c r="E1989" t="s">
        <v>1001</v>
      </c>
      <c r="F1989" t="s">
        <v>225</v>
      </c>
      <c r="G1989" t="e">
        <f t="shared" si="30"/>
        <v>#VALUE!</v>
      </c>
    </row>
    <row r="1990" spans="1:7" x14ac:dyDescent="0.25">
      <c r="A1990">
        <v>98</v>
      </c>
      <c r="B1990">
        <v>57</v>
      </c>
      <c r="C1990">
        <v>155</v>
      </c>
      <c r="D1990" t="s">
        <v>55</v>
      </c>
      <c r="E1990" t="s">
        <v>1002</v>
      </c>
      <c r="F1990" t="s">
        <v>609</v>
      </c>
      <c r="G1990" t="e">
        <f t="shared" si="30"/>
        <v>#VALUE!</v>
      </c>
    </row>
    <row r="1991" spans="1:7" x14ac:dyDescent="0.25">
      <c r="A1991">
        <v>97</v>
      </c>
      <c r="B1991">
        <v>58</v>
      </c>
      <c r="C1991">
        <v>155</v>
      </c>
      <c r="D1991" t="s">
        <v>56</v>
      </c>
      <c r="E1991" t="s">
        <v>1003</v>
      </c>
      <c r="F1991" t="s">
        <v>225</v>
      </c>
      <c r="G1991" t="e">
        <f t="shared" si="30"/>
        <v>#VALUE!</v>
      </c>
    </row>
    <row r="1992" spans="1:7" x14ac:dyDescent="0.25">
      <c r="A1992">
        <v>96</v>
      </c>
      <c r="B1992">
        <v>59</v>
      </c>
      <c r="C1992">
        <v>155</v>
      </c>
      <c r="D1992" t="s">
        <v>57</v>
      </c>
      <c r="E1992">
        <v>-55415.267999999996</v>
      </c>
      <c r="F1992">
        <v>17.198</v>
      </c>
      <c r="G1992">
        <f t="shared" si="30"/>
        <v>-55415.267999999996</v>
      </c>
    </row>
    <row r="1993" spans="1:7" x14ac:dyDescent="0.25">
      <c r="A1993">
        <v>95</v>
      </c>
      <c r="B1993">
        <v>60</v>
      </c>
      <c r="C1993">
        <v>155</v>
      </c>
      <c r="D1993" t="s">
        <v>58</v>
      </c>
      <c r="E1993">
        <v>-62283.724000000002</v>
      </c>
      <c r="F1993">
        <v>9.1530000000000005</v>
      </c>
      <c r="G1993">
        <f t="shared" ref="G1993:G2056" si="31">IF(ISNUMBER(E1993),E1993,VALUE(SUBSTITUTE(E1993,"#",".01")))</f>
        <v>-62283.724000000002</v>
      </c>
    </row>
    <row r="1994" spans="1:7" x14ac:dyDescent="0.25">
      <c r="A1994">
        <v>94</v>
      </c>
      <c r="B1994">
        <v>61</v>
      </c>
      <c r="C1994">
        <v>155</v>
      </c>
      <c r="D1994" t="s">
        <v>59</v>
      </c>
      <c r="E1994">
        <v>-66939.930999999997</v>
      </c>
      <c r="F1994">
        <v>4.718</v>
      </c>
      <c r="G1994">
        <f t="shared" si="31"/>
        <v>-66939.930999999997</v>
      </c>
    </row>
    <row r="1995" spans="1:7" x14ac:dyDescent="0.25">
      <c r="A1995">
        <v>93</v>
      </c>
      <c r="B1995">
        <v>62</v>
      </c>
      <c r="C1995">
        <v>155</v>
      </c>
      <c r="D1995" t="s">
        <v>60</v>
      </c>
      <c r="E1995">
        <v>-70190.819000000003</v>
      </c>
      <c r="F1995">
        <v>1.4870000000000001</v>
      </c>
      <c r="G1995">
        <f t="shared" si="31"/>
        <v>-70190.819000000003</v>
      </c>
    </row>
    <row r="1996" spans="1:7" x14ac:dyDescent="0.25">
      <c r="A1996">
        <v>92</v>
      </c>
      <c r="B1996">
        <v>63</v>
      </c>
      <c r="C1996">
        <v>155</v>
      </c>
      <c r="D1996" t="s">
        <v>61</v>
      </c>
      <c r="E1996">
        <v>-71818.092000000004</v>
      </c>
      <c r="F1996">
        <v>1.401</v>
      </c>
      <c r="G1996">
        <f t="shared" si="31"/>
        <v>-71818.092000000004</v>
      </c>
    </row>
    <row r="1997" spans="1:7" x14ac:dyDescent="0.25">
      <c r="A1997">
        <v>91</v>
      </c>
      <c r="B1997">
        <v>64</v>
      </c>
      <c r="C1997">
        <v>155</v>
      </c>
      <c r="D1997" t="s">
        <v>62</v>
      </c>
      <c r="E1997">
        <v>-72069.88</v>
      </c>
      <c r="F1997">
        <v>1.1910000000000001</v>
      </c>
      <c r="G1997">
        <f t="shared" si="31"/>
        <v>-72069.88</v>
      </c>
    </row>
    <row r="1998" spans="1:7" x14ac:dyDescent="0.25">
      <c r="A1998">
        <v>90</v>
      </c>
      <c r="B1998">
        <v>65</v>
      </c>
      <c r="C1998">
        <v>155</v>
      </c>
      <c r="D1998" t="s">
        <v>63</v>
      </c>
      <c r="E1998">
        <v>-71250.05</v>
      </c>
      <c r="F1998">
        <v>9.8490000000000002</v>
      </c>
      <c r="G1998">
        <f t="shared" si="31"/>
        <v>-71250.05</v>
      </c>
    </row>
    <row r="1999" spans="1:7" x14ac:dyDescent="0.25">
      <c r="A1999">
        <v>89</v>
      </c>
      <c r="B1999">
        <v>66</v>
      </c>
      <c r="C1999">
        <v>155</v>
      </c>
      <c r="D1999" t="s">
        <v>64</v>
      </c>
      <c r="E1999">
        <v>-69155.55</v>
      </c>
      <c r="F1999">
        <v>9.6649999999999991</v>
      </c>
      <c r="G1999">
        <f t="shared" si="31"/>
        <v>-69155.55</v>
      </c>
    </row>
    <row r="2000" spans="1:7" x14ac:dyDescent="0.25">
      <c r="A2000">
        <v>88</v>
      </c>
      <c r="B2000">
        <v>67</v>
      </c>
      <c r="C2000">
        <v>155</v>
      </c>
      <c r="D2000" t="s">
        <v>65</v>
      </c>
      <c r="E2000">
        <v>-66039.539000000004</v>
      </c>
      <c r="F2000">
        <v>17.474</v>
      </c>
      <c r="G2000">
        <f t="shared" si="31"/>
        <v>-66039.539000000004</v>
      </c>
    </row>
    <row r="2001" spans="1:7" x14ac:dyDescent="0.25">
      <c r="A2001">
        <v>87</v>
      </c>
      <c r="B2001">
        <v>68</v>
      </c>
      <c r="C2001">
        <v>155</v>
      </c>
      <c r="D2001" t="s">
        <v>66</v>
      </c>
      <c r="E2001">
        <v>-62209.188999999998</v>
      </c>
      <c r="F2001">
        <v>6.0979999999999999</v>
      </c>
      <c r="G2001">
        <f t="shared" si="31"/>
        <v>-62209.188999999998</v>
      </c>
    </row>
    <row r="2002" spans="1:7" x14ac:dyDescent="0.25">
      <c r="A2002">
        <v>86</v>
      </c>
      <c r="B2002">
        <v>69</v>
      </c>
      <c r="C2002">
        <v>155</v>
      </c>
      <c r="D2002" t="s">
        <v>67</v>
      </c>
      <c r="E2002">
        <v>-56625.913</v>
      </c>
      <c r="F2002">
        <v>9.9250000000000007</v>
      </c>
      <c r="G2002">
        <f t="shared" si="31"/>
        <v>-56625.913</v>
      </c>
    </row>
    <row r="2003" spans="1:7" x14ac:dyDescent="0.25">
      <c r="A2003">
        <v>85</v>
      </c>
      <c r="B2003">
        <v>70</v>
      </c>
      <c r="C2003">
        <v>155</v>
      </c>
      <c r="D2003" t="s">
        <v>68</v>
      </c>
      <c r="E2003">
        <v>-50502.608</v>
      </c>
      <c r="F2003">
        <v>16.600000000000001</v>
      </c>
      <c r="G2003">
        <f t="shared" si="31"/>
        <v>-50502.608</v>
      </c>
    </row>
    <row r="2004" spans="1:7" x14ac:dyDescent="0.25">
      <c r="A2004">
        <v>84</v>
      </c>
      <c r="B2004">
        <v>71</v>
      </c>
      <c r="C2004">
        <v>155</v>
      </c>
      <c r="D2004" t="s">
        <v>69</v>
      </c>
      <c r="E2004">
        <v>-42545.046999999999</v>
      </c>
      <c r="F2004">
        <v>19.245999999999999</v>
      </c>
      <c r="G2004">
        <f t="shared" si="31"/>
        <v>-42545.046999999999</v>
      </c>
    </row>
    <row r="2005" spans="1:7" x14ac:dyDescent="0.25">
      <c r="A2005">
        <v>83</v>
      </c>
      <c r="B2005">
        <v>72</v>
      </c>
      <c r="C2005">
        <v>155</v>
      </c>
      <c r="D2005" t="s">
        <v>70</v>
      </c>
      <c r="E2005" t="s">
        <v>1004</v>
      </c>
      <c r="F2005" t="s">
        <v>200</v>
      </c>
      <c r="G2005" t="e">
        <f t="shared" si="31"/>
        <v>#VALUE!</v>
      </c>
    </row>
    <row r="2006" spans="1:7" x14ac:dyDescent="0.25">
      <c r="A2006">
        <v>82</v>
      </c>
      <c r="B2006">
        <v>73</v>
      </c>
      <c r="C2006">
        <v>155</v>
      </c>
      <c r="D2006" t="s">
        <v>71</v>
      </c>
      <c r="E2006" t="s">
        <v>1005</v>
      </c>
      <c r="F2006" t="s">
        <v>225</v>
      </c>
      <c r="G2006" t="e">
        <f t="shared" si="31"/>
        <v>#VALUE!</v>
      </c>
    </row>
    <row r="2007" spans="1:7" x14ac:dyDescent="0.25">
      <c r="A2007">
        <v>99</v>
      </c>
      <c r="B2007">
        <v>57</v>
      </c>
      <c r="C2007">
        <v>156</v>
      </c>
      <c r="D2007" t="s">
        <v>55</v>
      </c>
      <c r="E2007" t="s">
        <v>1006</v>
      </c>
      <c r="F2007" t="s">
        <v>609</v>
      </c>
      <c r="G2007" t="e">
        <f t="shared" si="31"/>
        <v>#VALUE!</v>
      </c>
    </row>
    <row r="2008" spans="1:7" x14ac:dyDescent="0.25">
      <c r="A2008">
        <v>98</v>
      </c>
      <c r="B2008">
        <v>58</v>
      </c>
      <c r="C2008">
        <v>156</v>
      </c>
      <c r="D2008" t="s">
        <v>56</v>
      </c>
      <c r="E2008" t="s">
        <v>1007</v>
      </c>
      <c r="F2008" t="s">
        <v>225</v>
      </c>
      <c r="G2008" t="e">
        <f t="shared" si="31"/>
        <v>#VALUE!</v>
      </c>
    </row>
    <row r="2009" spans="1:7" x14ac:dyDescent="0.25">
      <c r="A2009">
        <v>97</v>
      </c>
      <c r="B2009">
        <v>59</v>
      </c>
      <c r="C2009">
        <v>156</v>
      </c>
      <c r="D2009" t="s">
        <v>57</v>
      </c>
      <c r="E2009" t="s">
        <v>478</v>
      </c>
      <c r="F2009" t="s">
        <v>202</v>
      </c>
      <c r="G2009" t="e">
        <f t="shared" si="31"/>
        <v>#VALUE!</v>
      </c>
    </row>
    <row r="2010" spans="1:7" x14ac:dyDescent="0.25">
      <c r="A2010">
        <v>96</v>
      </c>
      <c r="B2010">
        <v>60</v>
      </c>
      <c r="C2010">
        <v>156</v>
      </c>
      <c r="D2010" t="s">
        <v>58</v>
      </c>
      <c r="E2010">
        <v>-60473.644</v>
      </c>
      <c r="F2010">
        <v>200.03299999999999</v>
      </c>
      <c r="G2010">
        <f t="shared" si="31"/>
        <v>-60473.644</v>
      </c>
    </row>
    <row r="2011" spans="1:7" x14ac:dyDescent="0.25">
      <c r="A2011">
        <v>95</v>
      </c>
      <c r="B2011">
        <v>61</v>
      </c>
      <c r="C2011">
        <v>156</v>
      </c>
      <c r="D2011" t="s">
        <v>59</v>
      </c>
      <c r="E2011">
        <v>-64163.644</v>
      </c>
      <c r="F2011">
        <v>3.6309999999999998</v>
      </c>
      <c r="G2011">
        <f t="shared" si="31"/>
        <v>-64163.644</v>
      </c>
    </row>
    <row r="2012" spans="1:7" x14ac:dyDescent="0.25">
      <c r="A2012">
        <v>94</v>
      </c>
      <c r="B2012">
        <v>62</v>
      </c>
      <c r="C2012">
        <v>156</v>
      </c>
      <c r="D2012" t="s">
        <v>60</v>
      </c>
      <c r="E2012">
        <v>-69360.429999999993</v>
      </c>
      <c r="F2012">
        <v>8.5459999999999994</v>
      </c>
      <c r="G2012">
        <f t="shared" si="31"/>
        <v>-69360.429999999993</v>
      </c>
    </row>
    <row r="2013" spans="1:7" x14ac:dyDescent="0.25">
      <c r="A2013">
        <v>93</v>
      </c>
      <c r="B2013">
        <v>63</v>
      </c>
      <c r="C2013">
        <v>156</v>
      </c>
      <c r="D2013" t="s">
        <v>61</v>
      </c>
      <c r="E2013">
        <v>-70082.547999999995</v>
      </c>
      <c r="F2013">
        <v>3.59</v>
      </c>
      <c r="G2013">
        <f t="shared" si="31"/>
        <v>-70082.547999999995</v>
      </c>
    </row>
    <row r="2014" spans="1:7" x14ac:dyDescent="0.25">
      <c r="A2014">
        <v>92</v>
      </c>
      <c r="B2014">
        <v>64</v>
      </c>
      <c r="C2014">
        <v>156</v>
      </c>
      <c r="D2014" t="s">
        <v>62</v>
      </c>
      <c r="E2014">
        <v>-72534.914000000004</v>
      </c>
      <c r="F2014">
        <v>1.19</v>
      </c>
      <c r="G2014">
        <f t="shared" si="31"/>
        <v>-72534.914000000004</v>
      </c>
    </row>
    <row r="2015" spans="1:7" x14ac:dyDescent="0.25">
      <c r="A2015">
        <v>91</v>
      </c>
      <c r="B2015">
        <v>65</v>
      </c>
      <c r="C2015">
        <v>156</v>
      </c>
      <c r="D2015" t="s">
        <v>63</v>
      </c>
      <c r="E2015">
        <v>-70090.797000000006</v>
      </c>
      <c r="F2015">
        <v>3.8140000000000001</v>
      </c>
      <c r="G2015">
        <f t="shared" si="31"/>
        <v>-70090.797000000006</v>
      </c>
    </row>
    <row r="2016" spans="1:7" x14ac:dyDescent="0.25">
      <c r="A2016">
        <v>90</v>
      </c>
      <c r="B2016">
        <v>66</v>
      </c>
      <c r="C2016">
        <v>156</v>
      </c>
      <c r="D2016" t="s">
        <v>64</v>
      </c>
      <c r="E2016">
        <v>-70528.964000000007</v>
      </c>
      <c r="F2016">
        <v>1.194</v>
      </c>
      <c r="G2016">
        <f t="shared" si="31"/>
        <v>-70528.964000000007</v>
      </c>
    </row>
    <row r="2017" spans="1:7" x14ac:dyDescent="0.25">
      <c r="A2017">
        <v>89</v>
      </c>
      <c r="B2017">
        <v>67</v>
      </c>
      <c r="C2017">
        <v>156</v>
      </c>
      <c r="D2017" t="s">
        <v>65</v>
      </c>
      <c r="E2017">
        <v>-65478.964</v>
      </c>
      <c r="F2017">
        <v>60.012</v>
      </c>
      <c r="G2017">
        <f t="shared" si="31"/>
        <v>-65478.964</v>
      </c>
    </row>
    <row r="2018" spans="1:7" x14ac:dyDescent="0.25">
      <c r="A2018">
        <v>88</v>
      </c>
      <c r="B2018">
        <v>68</v>
      </c>
      <c r="C2018">
        <v>156</v>
      </c>
      <c r="D2018" t="s">
        <v>66</v>
      </c>
      <c r="E2018">
        <v>-64211.709000000003</v>
      </c>
      <c r="F2018">
        <v>24.629000000000001</v>
      </c>
      <c r="G2018">
        <f t="shared" si="31"/>
        <v>-64211.709000000003</v>
      </c>
    </row>
    <row r="2019" spans="1:7" x14ac:dyDescent="0.25">
      <c r="A2019">
        <v>87</v>
      </c>
      <c r="B2019">
        <v>69</v>
      </c>
      <c r="C2019">
        <v>156</v>
      </c>
      <c r="D2019" t="s">
        <v>67</v>
      </c>
      <c r="E2019">
        <v>-56834.55</v>
      </c>
      <c r="F2019">
        <v>14.279</v>
      </c>
      <c r="G2019">
        <f t="shared" si="31"/>
        <v>-56834.55</v>
      </c>
    </row>
    <row r="2020" spans="1:7" x14ac:dyDescent="0.25">
      <c r="A2020">
        <v>86</v>
      </c>
      <c r="B2020">
        <v>70</v>
      </c>
      <c r="C2020">
        <v>156</v>
      </c>
      <c r="D2020" t="s">
        <v>68</v>
      </c>
      <c r="E2020">
        <v>-53265.720999999998</v>
      </c>
      <c r="F2020">
        <v>9.3079999999999998</v>
      </c>
      <c r="G2020">
        <f t="shared" si="31"/>
        <v>-53265.720999999998</v>
      </c>
    </row>
    <row r="2021" spans="1:7" x14ac:dyDescent="0.25">
      <c r="A2021">
        <v>85</v>
      </c>
      <c r="B2021">
        <v>71</v>
      </c>
      <c r="C2021">
        <v>156</v>
      </c>
      <c r="D2021" t="s">
        <v>69</v>
      </c>
      <c r="E2021">
        <v>-43699.544000000002</v>
      </c>
      <c r="F2021">
        <v>54.122</v>
      </c>
      <c r="G2021">
        <f t="shared" si="31"/>
        <v>-43699.544000000002</v>
      </c>
    </row>
    <row r="2022" spans="1:7" x14ac:dyDescent="0.25">
      <c r="A2022">
        <v>84</v>
      </c>
      <c r="B2022">
        <v>72</v>
      </c>
      <c r="C2022">
        <v>156</v>
      </c>
      <c r="D2022" t="s">
        <v>70</v>
      </c>
      <c r="E2022">
        <v>-37816.896000000001</v>
      </c>
      <c r="F2022">
        <v>149.75700000000001</v>
      </c>
      <c r="G2022">
        <f t="shared" si="31"/>
        <v>-37816.896000000001</v>
      </c>
    </row>
    <row r="2023" spans="1:7" x14ac:dyDescent="0.25">
      <c r="A2023">
        <v>83</v>
      </c>
      <c r="B2023">
        <v>73</v>
      </c>
      <c r="C2023">
        <v>156</v>
      </c>
      <c r="D2023" t="s">
        <v>71</v>
      </c>
      <c r="E2023" t="s">
        <v>1008</v>
      </c>
      <c r="F2023" t="s">
        <v>200</v>
      </c>
      <c r="G2023" t="e">
        <f t="shared" si="31"/>
        <v>#VALUE!</v>
      </c>
    </row>
    <row r="2024" spans="1:7" x14ac:dyDescent="0.25">
      <c r="A2024">
        <v>99</v>
      </c>
      <c r="B2024">
        <v>58</v>
      </c>
      <c r="C2024">
        <v>157</v>
      </c>
      <c r="D2024" t="s">
        <v>56</v>
      </c>
      <c r="E2024" t="s">
        <v>1009</v>
      </c>
      <c r="F2024" t="s">
        <v>609</v>
      </c>
      <c r="G2024" t="e">
        <f t="shared" si="31"/>
        <v>#VALUE!</v>
      </c>
    </row>
    <row r="2025" spans="1:7" x14ac:dyDescent="0.25">
      <c r="A2025">
        <v>98</v>
      </c>
      <c r="B2025">
        <v>59</v>
      </c>
      <c r="C2025">
        <v>157</v>
      </c>
      <c r="D2025" t="s">
        <v>57</v>
      </c>
      <c r="E2025" t="s">
        <v>1010</v>
      </c>
      <c r="F2025" t="s">
        <v>225</v>
      </c>
      <c r="G2025" t="e">
        <f t="shared" si="31"/>
        <v>#VALUE!</v>
      </c>
    </row>
    <row r="2026" spans="1:7" x14ac:dyDescent="0.25">
      <c r="A2026">
        <v>97</v>
      </c>
      <c r="B2026">
        <v>60</v>
      </c>
      <c r="C2026">
        <v>157</v>
      </c>
      <c r="D2026" t="s">
        <v>58</v>
      </c>
      <c r="E2026">
        <v>-56461.542999999998</v>
      </c>
      <c r="F2026">
        <v>24.917999999999999</v>
      </c>
      <c r="G2026">
        <f t="shared" si="31"/>
        <v>-56461.542999999998</v>
      </c>
    </row>
    <row r="2027" spans="1:7" x14ac:dyDescent="0.25">
      <c r="A2027">
        <v>96</v>
      </c>
      <c r="B2027">
        <v>61</v>
      </c>
      <c r="C2027">
        <v>157</v>
      </c>
      <c r="D2027" t="s">
        <v>59</v>
      </c>
      <c r="E2027">
        <v>-62297.042999999998</v>
      </c>
      <c r="F2027">
        <v>7.0060000000000002</v>
      </c>
      <c r="G2027">
        <f t="shared" si="31"/>
        <v>-62297.042999999998</v>
      </c>
    </row>
    <row r="2028" spans="1:7" x14ac:dyDescent="0.25">
      <c r="A2028">
        <v>95</v>
      </c>
      <c r="B2028">
        <v>62</v>
      </c>
      <c r="C2028">
        <v>157</v>
      </c>
      <c r="D2028" t="s">
        <v>60</v>
      </c>
      <c r="E2028">
        <v>-66677.577000000005</v>
      </c>
      <c r="F2028">
        <v>4.4329999999999998</v>
      </c>
      <c r="G2028">
        <f t="shared" si="31"/>
        <v>-66677.577000000005</v>
      </c>
    </row>
    <row r="2029" spans="1:7" x14ac:dyDescent="0.25">
      <c r="A2029">
        <v>94</v>
      </c>
      <c r="B2029">
        <v>63</v>
      </c>
      <c r="C2029">
        <v>157</v>
      </c>
      <c r="D2029" t="s">
        <v>61</v>
      </c>
      <c r="E2029">
        <v>-69458.907999999996</v>
      </c>
      <c r="F2029">
        <v>4.2590000000000003</v>
      </c>
      <c r="G2029">
        <f t="shared" si="31"/>
        <v>-69458.907999999996</v>
      </c>
    </row>
    <row r="2030" spans="1:7" x14ac:dyDescent="0.25">
      <c r="A2030">
        <v>93</v>
      </c>
      <c r="B2030">
        <v>64</v>
      </c>
      <c r="C2030">
        <v>157</v>
      </c>
      <c r="D2030" t="s">
        <v>62</v>
      </c>
      <c r="E2030">
        <v>-70823.472999999998</v>
      </c>
      <c r="F2030">
        <v>1.1890000000000001</v>
      </c>
      <c r="G2030">
        <f t="shared" si="31"/>
        <v>-70823.472999999998</v>
      </c>
    </row>
    <row r="2031" spans="1:7" x14ac:dyDescent="0.25">
      <c r="A2031">
        <v>92</v>
      </c>
      <c r="B2031">
        <v>65</v>
      </c>
      <c r="C2031">
        <v>157</v>
      </c>
      <c r="D2031" t="s">
        <v>63</v>
      </c>
      <c r="E2031">
        <v>-70763.429999999993</v>
      </c>
      <c r="F2031">
        <v>1.222</v>
      </c>
      <c r="G2031">
        <f t="shared" si="31"/>
        <v>-70763.429999999993</v>
      </c>
    </row>
    <row r="2032" spans="1:7" x14ac:dyDescent="0.25">
      <c r="A2032">
        <v>91</v>
      </c>
      <c r="B2032">
        <v>66</v>
      </c>
      <c r="C2032">
        <v>157</v>
      </c>
      <c r="D2032" t="s">
        <v>64</v>
      </c>
      <c r="E2032">
        <v>-69424.558000000005</v>
      </c>
      <c r="F2032">
        <v>5.1769999999999996</v>
      </c>
      <c r="G2032">
        <f t="shared" si="31"/>
        <v>-69424.558000000005</v>
      </c>
    </row>
    <row r="2033" spans="1:7" x14ac:dyDescent="0.25">
      <c r="A2033">
        <v>90</v>
      </c>
      <c r="B2033">
        <v>67</v>
      </c>
      <c r="C2033">
        <v>157</v>
      </c>
      <c r="D2033" t="s">
        <v>65</v>
      </c>
      <c r="E2033">
        <v>-66832.831999999995</v>
      </c>
      <c r="F2033">
        <v>23.469000000000001</v>
      </c>
      <c r="G2033">
        <f t="shared" si="31"/>
        <v>-66832.831999999995</v>
      </c>
    </row>
    <row r="2034" spans="1:7" x14ac:dyDescent="0.25">
      <c r="A2034">
        <v>89</v>
      </c>
      <c r="B2034">
        <v>68</v>
      </c>
      <c r="C2034">
        <v>157</v>
      </c>
      <c r="D2034" t="s">
        <v>66</v>
      </c>
      <c r="E2034">
        <v>-63413.639000000003</v>
      </c>
      <c r="F2034">
        <v>26.504999999999999</v>
      </c>
      <c r="G2034">
        <f t="shared" si="31"/>
        <v>-63413.639000000003</v>
      </c>
    </row>
    <row r="2035" spans="1:7" x14ac:dyDescent="0.25">
      <c r="A2035">
        <v>88</v>
      </c>
      <c r="B2035">
        <v>69</v>
      </c>
      <c r="C2035">
        <v>157</v>
      </c>
      <c r="D2035" t="s">
        <v>67</v>
      </c>
      <c r="E2035">
        <v>-58709.273000000001</v>
      </c>
      <c r="F2035">
        <v>27.945</v>
      </c>
      <c r="G2035">
        <f t="shared" si="31"/>
        <v>-58709.273000000001</v>
      </c>
    </row>
    <row r="2036" spans="1:7" x14ac:dyDescent="0.25">
      <c r="A2036">
        <v>87</v>
      </c>
      <c r="B2036">
        <v>70</v>
      </c>
      <c r="C2036">
        <v>157</v>
      </c>
      <c r="D2036" t="s">
        <v>68</v>
      </c>
      <c r="E2036">
        <v>-53421.898000000001</v>
      </c>
      <c r="F2036">
        <v>10.92</v>
      </c>
      <c r="G2036">
        <f t="shared" si="31"/>
        <v>-53421.898000000001</v>
      </c>
    </row>
    <row r="2037" spans="1:7" x14ac:dyDescent="0.25">
      <c r="A2037">
        <v>86</v>
      </c>
      <c r="B2037">
        <v>71</v>
      </c>
      <c r="C2037">
        <v>157</v>
      </c>
      <c r="D2037" t="s">
        <v>69</v>
      </c>
      <c r="E2037">
        <v>-46440.523000000001</v>
      </c>
      <c r="F2037">
        <v>12.077999999999999</v>
      </c>
      <c r="G2037">
        <f t="shared" si="31"/>
        <v>-46440.523000000001</v>
      </c>
    </row>
    <row r="2038" spans="1:7" x14ac:dyDescent="0.25">
      <c r="A2038">
        <v>85</v>
      </c>
      <c r="B2038">
        <v>72</v>
      </c>
      <c r="C2038">
        <v>157</v>
      </c>
      <c r="D2038" t="s">
        <v>70</v>
      </c>
      <c r="E2038" t="s">
        <v>1011</v>
      </c>
      <c r="F2038" t="s">
        <v>203</v>
      </c>
      <c r="G2038" t="e">
        <f t="shared" si="31"/>
        <v>#VALUE!</v>
      </c>
    </row>
    <row r="2039" spans="1:7" x14ac:dyDescent="0.25">
      <c r="A2039">
        <v>84</v>
      </c>
      <c r="B2039">
        <v>73</v>
      </c>
      <c r="C2039">
        <v>157</v>
      </c>
      <c r="D2039" t="s">
        <v>71</v>
      </c>
      <c r="E2039">
        <v>-29593.33</v>
      </c>
      <c r="F2039">
        <v>150.06899999999999</v>
      </c>
      <c r="G2039">
        <f t="shared" si="31"/>
        <v>-29593.33</v>
      </c>
    </row>
    <row r="2040" spans="1:7" x14ac:dyDescent="0.25">
      <c r="A2040">
        <v>83</v>
      </c>
      <c r="B2040">
        <v>74</v>
      </c>
      <c r="C2040">
        <v>157</v>
      </c>
      <c r="D2040" t="s">
        <v>72</v>
      </c>
      <c r="E2040" t="s">
        <v>1012</v>
      </c>
      <c r="F2040" t="s">
        <v>609</v>
      </c>
      <c r="G2040" t="e">
        <f t="shared" si="31"/>
        <v>#VALUE!</v>
      </c>
    </row>
    <row r="2041" spans="1:7" x14ac:dyDescent="0.25">
      <c r="A2041">
        <v>100</v>
      </c>
      <c r="B2041">
        <v>58</v>
      </c>
      <c r="C2041">
        <v>158</v>
      </c>
      <c r="D2041" t="s">
        <v>56</v>
      </c>
      <c r="E2041" t="s">
        <v>1013</v>
      </c>
      <c r="F2041" t="s">
        <v>609</v>
      </c>
      <c r="G2041" t="e">
        <f t="shared" si="31"/>
        <v>#VALUE!</v>
      </c>
    </row>
    <row r="2042" spans="1:7" x14ac:dyDescent="0.25">
      <c r="A2042">
        <v>99</v>
      </c>
      <c r="B2042">
        <v>59</v>
      </c>
      <c r="C2042">
        <v>158</v>
      </c>
      <c r="D2042" t="s">
        <v>57</v>
      </c>
      <c r="E2042" t="s">
        <v>1014</v>
      </c>
      <c r="F2042" t="s">
        <v>225</v>
      </c>
      <c r="G2042" t="e">
        <f t="shared" si="31"/>
        <v>#VALUE!</v>
      </c>
    </row>
    <row r="2043" spans="1:7" x14ac:dyDescent="0.25">
      <c r="A2043">
        <v>98</v>
      </c>
      <c r="B2043">
        <v>60</v>
      </c>
      <c r="C2043">
        <v>158</v>
      </c>
      <c r="D2043" t="s">
        <v>58</v>
      </c>
      <c r="E2043" t="s">
        <v>1015</v>
      </c>
      <c r="F2043" t="s">
        <v>202</v>
      </c>
      <c r="G2043" t="e">
        <f t="shared" si="31"/>
        <v>#VALUE!</v>
      </c>
    </row>
    <row r="2044" spans="1:7" x14ac:dyDescent="0.25">
      <c r="A2044">
        <v>97</v>
      </c>
      <c r="B2044">
        <v>61</v>
      </c>
      <c r="C2044">
        <v>158</v>
      </c>
      <c r="D2044" t="s">
        <v>59</v>
      </c>
      <c r="E2044">
        <v>-59089.209000000003</v>
      </c>
      <c r="F2044">
        <v>13.452999999999999</v>
      </c>
      <c r="G2044">
        <f t="shared" si="31"/>
        <v>-59089.209000000003</v>
      </c>
    </row>
    <row r="2045" spans="1:7" x14ac:dyDescent="0.25">
      <c r="A2045">
        <v>96</v>
      </c>
      <c r="B2045">
        <v>62</v>
      </c>
      <c r="C2045">
        <v>158</v>
      </c>
      <c r="D2045" t="s">
        <v>60</v>
      </c>
      <c r="E2045">
        <v>-65250.243000000002</v>
      </c>
      <c r="F2045">
        <v>4.8920000000000003</v>
      </c>
      <c r="G2045">
        <f t="shared" si="31"/>
        <v>-65250.243000000002</v>
      </c>
    </row>
    <row r="2046" spans="1:7" x14ac:dyDescent="0.25">
      <c r="A2046">
        <v>95</v>
      </c>
      <c r="B2046">
        <v>63</v>
      </c>
      <c r="C2046">
        <v>158</v>
      </c>
      <c r="D2046" t="s">
        <v>61</v>
      </c>
      <c r="E2046">
        <v>-67255.187999999995</v>
      </c>
      <c r="F2046">
        <v>10.255000000000001</v>
      </c>
      <c r="G2046">
        <f t="shared" si="31"/>
        <v>-67255.187999999995</v>
      </c>
    </row>
    <row r="2047" spans="1:7" x14ac:dyDescent="0.25">
      <c r="A2047">
        <v>94</v>
      </c>
      <c r="B2047">
        <v>64</v>
      </c>
      <c r="C2047">
        <v>158</v>
      </c>
      <c r="D2047" t="s">
        <v>62</v>
      </c>
      <c r="E2047">
        <v>-70689.546000000002</v>
      </c>
      <c r="F2047">
        <v>1.1890000000000001</v>
      </c>
      <c r="G2047">
        <f t="shared" si="31"/>
        <v>-70689.546000000002</v>
      </c>
    </row>
    <row r="2048" spans="1:7" x14ac:dyDescent="0.25">
      <c r="A2048">
        <v>93</v>
      </c>
      <c r="B2048">
        <v>65</v>
      </c>
      <c r="C2048">
        <v>158</v>
      </c>
      <c r="D2048" t="s">
        <v>63</v>
      </c>
      <c r="E2048">
        <v>-69470.668000000005</v>
      </c>
      <c r="F2048">
        <v>1.401</v>
      </c>
      <c r="G2048">
        <f t="shared" si="31"/>
        <v>-69470.668000000005</v>
      </c>
    </row>
    <row r="2049" spans="1:7" x14ac:dyDescent="0.25">
      <c r="A2049">
        <v>92</v>
      </c>
      <c r="B2049">
        <v>66</v>
      </c>
      <c r="C2049">
        <v>158</v>
      </c>
      <c r="D2049" t="s">
        <v>64</v>
      </c>
      <c r="E2049">
        <v>-70407.349000000002</v>
      </c>
      <c r="F2049">
        <v>2.3650000000000002</v>
      </c>
      <c r="G2049">
        <f t="shared" si="31"/>
        <v>-70407.349000000002</v>
      </c>
    </row>
    <row r="2050" spans="1:7" x14ac:dyDescent="0.25">
      <c r="A2050">
        <v>91</v>
      </c>
      <c r="B2050">
        <v>67</v>
      </c>
      <c r="C2050">
        <v>158</v>
      </c>
      <c r="D2050" t="s">
        <v>65</v>
      </c>
      <c r="E2050">
        <v>-66187.592999999993</v>
      </c>
      <c r="F2050">
        <v>27.108000000000001</v>
      </c>
      <c r="G2050">
        <f t="shared" si="31"/>
        <v>-66187.592999999993</v>
      </c>
    </row>
    <row r="2051" spans="1:7" x14ac:dyDescent="0.25">
      <c r="A2051">
        <v>90</v>
      </c>
      <c r="B2051">
        <v>68</v>
      </c>
      <c r="C2051">
        <v>158</v>
      </c>
      <c r="D2051" t="s">
        <v>66</v>
      </c>
      <c r="E2051">
        <v>-65303.807999999997</v>
      </c>
      <c r="F2051">
        <v>25.219000000000001</v>
      </c>
      <c r="G2051">
        <f t="shared" si="31"/>
        <v>-65303.807999999997</v>
      </c>
    </row>
    <row r="2052" spans="1:7" x14ac:dyDescent="0.25">
      <c r="A2052">
        <v>89</v>
      </c>
      <c r="B2052">
        <v>69</v>
      </c>
      <c r="C2052">
        <v>158</v>
      </c>
      <c r="D2052" t="s">
        <v>67</v>
      </c>
      <c r="E2052">
        <v>-58703.194000000003</v>
      </c>
      <c r="F2052">
        <v>25.219000000000001</v>
      </c>
      <c r="G2052">
        <f t="shared" si="31"/>
        <v>-58703.194000000003</v>
      </c>
    </row>
    <row r="2053" spans="1:7" x14ac:dyDescent="0.25">
      <c r="A2053">
        <v>88</v>
      </c>
      <c r="B2053">
        <v>70</v>
      </c>
      <c r="C2053">
        <v>158</v>
      </c>
      <c r="D2053" t="s">
        <v>68</v>
      </c>
      <c r="E2053">
        <v>-56010.237000000001</v>
      </c>
      <c r="F2053">
        <v>7.9939999999999998</v>
      </c>
      <c r="G2053">
        <f t="shared" si="31"/>
        <v>-56010.237000000001</v>
      </c>
    </row>
    <row r="2054" spans="1:7" x14ac:dyDescent="0.25">
      <c r="A2054">
        <v>87</v>
      </c>
      <c r="B2054">
        <v>71</v>
      </c>
      <c r="C2054">
        <v>158</v>
      </c>
      <c r="D2054" t="s">
        <v>69</v>
      </c>
      <c r="E2054">
        <v>-47212.19</v>
      </c>
      <c r="F2054">
        <v>15.125</v>
      </c>
      <c r="G2054">
        <f t="shared" si="31"/>
        <v>-47212.19</v>
      </c>
    </row>
    <row r="2055" spans="1:7" x14ac:dyDescent="0.25">
      <c r="A2055">
        <v>86</v>
      </c>
      <c r="B2055">
        <v>72</v>
      </c>
      <c r="C2055">
        <v>158</v>
      </c>
      <c r="D2055" t="s">
        <v>70</v>
      </c>
      <c r="E2055">
        <v>-42102.39</v>
      </c>
      <c r="F2055">
        <v>17.494</v>
      </c>
      <c r="G2055">
        <f t="shared" si="31"/>
        <v>-42102.39</v>
      </c>
    </row>
    <row r="2056" spans="1:7" x14ac:dyDescent="0.25">
      <c r="A2056">
        <v>85</v>
      </c>
      <c r="B2056">
        <v>73</v>
      </c>
      <c r="C2056">
        <v>158</v>
      </c>
      <c r="D2056" t="s">
        <v>71</v>
      </c>
      <c r="E2056" t="s">
        <v>1016</v>
      </c>
      <c r="F2056" t="s">
        <v>203</v>
      </c>
      <c r="G2056" t="e">
        <f t="shared" si="31"/>
        <v>#VALUE!</v>
      </c>
    </row>
    <row r="2057" spans="1:7" x14ac:dyDescent="0.25">
      <c r="A2057">
        <v>84</v>
      </c>
      <c r="B2057">
        <v>74</v>
      </c>
      <c r="C2057">
        <v>158</v>
      </c>
      <c r="D2057" t="s">
        <v>72</v>
      </c>
      <c r="E2057" t="s">
        <v>1017</v>
      </c>
      <c r="F2057" t="s">
        <v>225</v>
      </c>
      <c r="G2057" t="e">
        <f t="shared" ref="G2057:G2120" si="32">IF(ISNUMBER(E2057),E2057,VALUE(SUBSTITUTE(E2057,"#",".01")))</f>
        <v>#VALUE!</v>
      </c>
    </row>
    <row r="2058" spans="1:7" x14ac:dyDescent="0.25">
      <c r="A2058">
        <v>100</v>
      </c>
      <c r="B2058">
        <v>59</v>
      </c>
      <c r="C2058">
        <v>159</v>
      </c>
      <c r="D2058" t="s">
        <v>57</v>
      </c>
      <c r="E2058" t="s">
        <v>1018</v>
      </c>
      <c r="F2058" t="s">
        <v>609</v>
      </c>
      <c r="G2058" t="e">
        <f t="shared" si="32"/>
        <v>#VALUE!</v>
      </c>
    </row>
    <row r="2059" spans="1:7" x14ac:dyDescent="0.25">
      <c r="A2059">
        <v>99</v>
      </c>
      <c r="B2059">
        <v>60</v>
      </c>
      <c r="C2059">
        <v>159</v>
      </c>
      <c r="D2059" t="s">
        <v>58</v>
      </c>
      <c r="E2059" t="s">
        <v>845</v>
      </c>
      <c r="F2059" t="s">
        <v>225</v>
      </c>
      <c r="G2059" t="e">
        <f t="shared" si="32"/>
        <v>#VALUE!</v>
      </c>
    </row>
    <row r="2060" spans="1:7" x14ac:dyDescent="0.25">
      <c r="A2060">
        <v>98</v>
      </c>
      <c r="B2060">
        <v>61</v>
      </c>
      <c r="C2060">
        <v>159</v>
      </c>
      <c r="D2060" t="s">
        <v>59</v>
      </c>
      <c r="E2060">
        <v>-56554.28</v>
      </c>
      <c r="F2060">
        <v>10.039</v>
      </c>
      <c r="G2060">
        <f t="shared" si="32"/>
        <v>-56554.28</v>
      </c>
    </row>
    <row r="2061" spans="1:7" x14ac:dyDescent="0.25">
      <c r="A2061">
        <v>97</v>
      </c>
      <c r="B2061">
        <v>62</v>
      </c>
      <c r="C2061">
        <v>159</v>
      </c>
      <c r="D2061" t="s">
        <v>60</v>
      </c>
      <c r="E2061">
        <v>-62207.775000000001</v>
      </c>
      <c r="F2061">
        <v>5.9340000000000002</v>
      </c>
      <c r="G2061">
        <f t="shared" si="32"/>
        <v>-62207.775000000001</v>
      </c>
    </row>
    <row r="2062" spans="1:7" x14ac:dyDescent="0.25">
      <c r="A2062">
        <v>96</v>
      </c>
      <c r="B2062">
        <v>63</v>
      </c>
      <c r="C2062">
        <v>159</v>
      </c>
      <c r="D2062" t="s">
        <v>61</v>
      </c>
      <c r="E2062">
        <v>-66043.285000000003</v>
      </c>
      <c r="F2062">
        <v>4.3250000000000002</v>
      </c>
      <c r="G2062">
        <f t="shared" si="32"/>
        <v>-66043.285000000003</v>
      </c>
    </row>
    <row r="2063" spans="1:7" x14ac:dyDescent="0.25">
      <c r="A2063">
        <v>95</v>
      </c>
      <c r="B2063">
        <v>64</v>
      </c>
      <c r="C2063">
        <v>159</v>
      </c>
      <c r="D2063" t="s">
        <v>62</v>
      </c>
      <c r="E2063">
        <v>-68561.436000000002</v>
      </c>
      <c r="F2063">
        <v>1.1919999999999999</v>
      </c>
      <c r="G2063">
        <f t="shared" si="32"/>
        <v>-68561.436000000002</v>
      </c>
    </row>
    <row r="2064" spans="1:7" x14ac:dyDescent="0.25">
      <c r="A2064">
        <v>94</v>
      </c>
      <c r="B2064">
        <v>65</v>
      </c>
      <c r="C2064">
        <v>159</v>
      </c>
      <c r="D2064" t="s">
        <v>63</v>
      </c>
      <c r="E2064">
        <v>-69532.362999999998</v>
      </c>
      <c r="F2064">
        <v>1.256</v>
      </c>
      <c r="G2064">
        <f t="shared" si="32"/>
        <v>-69532.362999999998</v>
      </c>
    </row>
    <row r="2065" spans="1:7" x14ac:dyDescent="0.25">
      <c r="A2065">
        <v>93</v>
      </c>
      <c r="B2065">
        <v>66</v>
      </c>
      <c r="C2065">
        <v>159</v>
      </c>
      <c r="D2065" t="s">
        <v>64</v>
      </c>
      <c r="E2065">
        <v>-69167.134000000005</v>
      </c>
      <c r="F2065">
        <v>1.528</v>
      </c>
      <c r="G2065">
        <f t="shared" si="32"/>
        <v>-69167.134000000005</v>
      </c>
    </row>
    <row r="2066" spans="1:7" x14ac:dyDescent="0.25">
      <c r="A2066">
        <v>92</v>
      </c>
      <c r="B2066">
        <v>67</v>
      </c>
      <c r="C2066">
        <v>159</v>
      </c>
      <c r="D2066" t="s">
        <v>65</v>
      </c>
      <c r="E2066">
        <v>-67329.534</v>
      </c>
      <c r="F2066">
        <v>3.0880000000000001</v>
      </c>
      <c r="G2066">
        <f t="shared" si="32"/>
        <v>-67329.534</v>
      </c>
    </row>
    <row r="2067" spans="1:7" x14ac:dyDescent="0.25">
      <c r="A2067">
        <v>91</v>
      </c>
      <c r="B2067">
        <v>68</v>
      </c>
      <c r="C2067">
        <v>159</v>
      </c>
      <c r="D2067" t="s">
        <v>66</v>
      </c>
      <c r="E2067">
        <v>-64561.034</v>
      </c>
      <c r="F2067">
        <v>3.6789999999999998</v>
      </c>
      <c r="G2067">
        <f t="shared" si="32"/>
        <v>-64561.034</v>
      </c>
    </row>
    <row r="2068" spans="1:7" x14ac:dyDescent="0.25">
      <c r="A2068">
        <v>90</v>
      </c>
      <c r="B2068">
        <v>69</v>
      </c>
      <c r="C2068">
        <v>159</v>
      </c>
      <c r="D2068" t="s">
        <v>67</v>
      </c>
      <c r="E2068">
        <v>-60570.398000000001</v>
      </c>
      <c r="F2068">
        <v>27.945</v>
      </c>
      <c r="G2068">
        <f t="shared" si="32"/>
        <v>-60570.398000000001</v>
      </c>
    </row>
    <row r="2069" spans="1:7" x14ac:dyDescent="0.25">
      <c r="A2069">
        <v>89</v>
      </c>
      <c r="B2069">
        <v>70</v>
      </c>
      <c r="C2069">
        <v>159</v>
      </c>
      <c r="D2069" t="s">
        <v>68</v>
      </c>
      <c r="E2069">
        <v>-55838.606</v>
      </c>
      <c r="F2069">
        <v>17.794</v>
      </c>
      <c r="G2069">
        <f t="shared" si="32"/>
        <v>-55838.606</v>
      </c>
    </row>
    <row r="2070" spans="1:7" x14ac:dyDescent="0.25">
      <c r="A2070">
        <v>88</v>
      </c>
      <c r="B2070">
        <v>71</v>
      </c>
      <c r="C2070">
        <v>159</v>
      </c>
      <c r="D2070" t="s">
        <v>69</v>
      </c>
      <c r="E2070">
        <v>-49708.603999999999</v>
      </c>
      <c r="F2070">
        <v>37.662999999999997</v>
      </c>
      <c r="G2070">
        <f t="shared" si="32"/>
        <v>-49708.603999999999</v>
      </c>
    </row>
    <row r="2071" spans="1:7" x14ac:dyDescent="0.25">
      <c r="A2071">
        <v>87</v>
      </c>
      <c r="B2071">
        <v>72</v>
      </c>
      <c r="C2071">
        <v>159</v>
      </c>
      <c r="D2071" t="s">
        <v>70</v>
      </c>
      <c r="E2071">
        <v>-42852.6</v>
      </c>
      <c r="F2071">
        <v>16.812999999999999</v>
      </c>
      <c r="G2071">
        <f t="shared" si="32"/>
        <v>-42852.6</v>
      </c>
    </row>
    <row r="2072" spans="1:7" x14ac:dyDescent="0.25">
      <c r="A2072">
        <v>86</v>
      </c>
      <c r="B2072">
        <v>73</v>
      </c>
      <c r="C2072">
        <v>159</v>
      </c>
      <c r="D2072" t="s">
        <v>71</v>
      </c>
      <c r="E2072">
        <v>-34439.148000000001</v>
      </c>
      <c r="F2072">
        <v>19.689</v>
      </c>
      <c r="G2072">
        <f t="shared" si="32"/>
        <v>-34439.148000000001</v>
      </c>
    </row>
    <row r="2073" spans="1:7" x14ac:dyDescent="0.25">
      <c r="A2073">
        <v>85</v>
      </c>
      <c r="B2073">
        <v>74</v>
      </c>
      <c r="C2073">
        <v>159</v>
      </c>
      <c r="D2073" t="s">
        <v>72</v>
      </c>
      <c r="E2073" t="s">
        <v>1019</v>
      </c>
      <c r="F2073" t="s">
        <v>200</v>
      </c>
      <c r="G2073" t="e">
        <f t="shared" si="32"/>
        <v>#VALUE!</v>
      </c>
    </row>
    <row r="2074" spans="1:7" x14ac:dyDescent="0.25">
      <c r="A2074">
        <v>84</v>
      </c>
      <c r="B2074">
        <v>75</v>
      </c>
      <c r="C2074">
        <v>159</v>
      </c>
      <c r="D2074" t="s">
        <v>73</v>
      </c>
      <c r="E2074" t="s">
        <v>1020</v>
      </c>
      <c r="F2074" t="s">
        <v>235</v>
      </c>
      <c r="G2074" t="e">
        <f t="shared" si="32"/>
        <v>#VALUE!</v>
      </c>
    </row>
    <row r="2075" spans="1:7" x14ac:dyDescent="0.25">
      <c r="A2075">
        <v>101</v>
      </c>
      <c r="B2075">
        <v>59</v>
      </c>
      <c r="C2075">
        <v>160</v>
      </c>
      <c r="D2075" t="s">
        <v>57</v>
      </c>
      <c r="E2075" t="s">
        <v>1021</v>
      </c>
      <c r="F2075" t="s">
        <v>609</v>
      </c>
      <c r="G2075" t="e">
        <f t="shared" si="32"/>
        <v>#VALUE!</v>
      </c>
    </row>
    <row r="2076" spans="1:7" x14ac:dyDescent="0.25">
      <c r="A2076">
        <v>100</v>
      </c>
      <c r="B2076">
        <v>60</v>
      </c>
      <c r="C2076">
        <v>160</v>
      </c>
      <c r="D2076" t="s">
        <v>58</v>
      </c>
      <c r="E2076" t="s">
        <v>1022</v>
      </c>
      <c r="F2076" t="s">
        <v>225</v>
      </c>
      <c r="G2076" t="e">
        <f t="shared" si="32"/>
        <v>#VALUE!</v>
      </c>
    </row>
    <row r="2077" spans="1:7" x14ac:dyDescent="0.25">
      <c r="A2077">
        <v>99</v>
      </c>
      <c r="B2077">
        <v>61</v>
      </c>
      <c r="C2077">
        <v>160</v>
      </c>
      <c r="D2077" t="s">
        <v>59</v>
      </c>
      <c r="E2077" t="s">
        <v>1023</v>
      </c>
      <c r="F2077" t="s">
        <v>202</v>
      </c>
      <c r="G2077" t="e">
        <f t="shared" si="32"/>
        <v>#VALUE!</v>
      </c>
    </row>
    <row r="2078" spans="1:7" x14ac:dyDescent="0.25">
      <c r="A2078">
        <v>98</v>
      </c>
      <c r="B2078">
        <v>62</v>
      </c>
      <c r="C2078">
        <v>160</v>
      </c>
      <c r="D2078" t="s">
        <v>60</v>
      </c>
      <c r="E2078">
        <v>-60234.792999999998</v>
      </c>
      <c r="F2078">
        <v>5.9340000000000002</v>
      </c>
      <c r="G2078">
        <f t="shared" si="32"/>
        <v>-60234.792999999998</v>
      </c>
    </row>
    <row r="2079" spans="1:7" x14ac:dyDescent="0.25">
      <c r="A2079">
        <v>97</v>
      </c>
      <c r="B2079">
        <v>63</v>
      </c>
      <c r="C2079">
        <v>160</v>
      </c>
      <c r="D2079" t="s">
        <v>61</v>
      </c>
      <c r="E2079">
        <v>-63480.463000000003</v>
      </c>
      <c r="F2079">
        <v>9.5009999999999994</v>
      </c>
      <c r="G2079">
        <f t="shared" si="32"/>
        <v>-63480.463000000003</v>
      </c>
    </row>
    <row r="2080" spans="1:7" x14ac:dyDescent="0.25">
      <c r="A2080">
        <v>96</v>
      </c>
      <c r="B2080">
        <v>64</v>
      </c>
      <c r="C2080">
        <v>160</v>
      </c>
      <c r="D2080" t="s">
        <v>62</v>
      </c>
      <c r="E2080">
        <v>-67941.740999999995</v>
      </c>
      <c r="F2080">
        <v>1.278</v>
      </c>
      <c r="G2080">
        <f t="shared" si="32"/>
        <v>-67941.740999999995</v>
      </c>
    </row>
    <row r="2081" spans="1:7" x14ac:dyDescent="0.25">
      <c r="A2081">
        <v>95</v>
      </c>
      <c r="B2081">
        <v>65</v>
      </c>
      <c r="C2081">
        <v>160</v>
      </c>
      <c r="D2081" t="s">
        <v>63</v>
      </c>
      <c r="E2081">
        <v>-67836.256999999998</v>
      </c>
      <c r="F2081">
        <v>1.262</v>
      </c>
      <c r="G2081">
        <f t="shared" si="32"/>
        <v>-67836.256999999998</v>
      </c>
    </row>
    <row r="2082" spans="1:7" x14ac:dyDescent="0.25">
      <c r="A2082">
        <v>94</v>
      </c>
      <c r="B2082">
        <v>66</v>
      </c>
      <c r="C2082">
        <v>160</v>
      </c>
      <c r="D2082" t="s">
        <v>64</v>
      </c>
      <c r="E2082">
        <v>-69672.73</v>
      </c>
      <c r="F2082">
        <v>0.77200000000000002</v>
      </c>
      <c r="G2082">
        <f t="shared" si="32"/>
        <v>-69672.73</v>
      </c>
    </row>
    <row r="2083" spans="1:7" x14ac:dyDescent="0.25">
      <c r="A2083">
        <v>93</v>
      </c>
      <c r="B2083">
        <v>67</v>
      </c>
      <c r="C2083">
        <v>160</v>
      </c>
      <c r="D2083" t="s">
        <v>65</v>
      </c>
      <c r="E2083">
        <v>-66382.73</v>
      </c>
      <c r="F2083">
        <v>15.02</v>
      </c>
      <c r="G2083">
        <f t="shared" si="32"/>
        <v>-66382.73</v>
      </c>
    </row>
    <row r="2084" spans="1:7" x14ac:dyDescent="0.25">
      <c r="A2084">
        <v>92</v>
      </c>
      <c r="B2084">
        <v>68</v>
      </c>
      <c r="C2084">
        <v>160</v>
      </c>
      <c r="D2084" t="s">
        <v>66</v>
      </c>
      <c r="E2084">
        <v>-66064.228000000003</v>
      </c>
      <c r="F2084">
        <v>24.254000000000001</v>
      </c>
      <c r="G2084">
        <f t="shared" si="32"/>
        <v>-66064.228000000003</v>
      </c>
    </row>
    <row r="2085" spans="1:7" x14ac:dyDescent="0.25">
      <c r="A2085">
        <v>91</v>
      </c>
      <c r="B2085">
        <v>69</v>
      </c>
      <c r="C2085">
        <v>160</v>
      </c>
      <c r="D2085" t="s">
        <v>67</v>
      </c>
      <c r="E2085">
        <v>-60302.027999999998</v>
      </c>
      <c r="F2085">
        <v>34.262</v>
      </c>
      <c r="G2085">
        <f t="shared" si="32"/>
        <v>-60302.027999999998</v>
      </c>
    </row>
    <row r="2086" spans="1:7" x14ac:dyDescent="0.25">
      <c r="A2086">
        <v>90</v>
      </c>
      <c r="B2086">
        <v>70</v>
      </c>
      <c r="C2086">
        <v>160</v>
      </c>
      <c r="D2086" t="s">
        <v>68</v>
      </c>
      <c r="E2086">
        <v>-58162.705999999998</v>
      </c>
      <c r="F2086">
        <v>7.2329999999999997</v>
      </c>
      <c r="G2086">
        <f t="shared" si="32"/>
        <v>-58162.705999999998</v>
      </c>
    </row>
    <row r="2087" spans="1:7" x14ac:dyDescent="0.25">
      <c r="A2087">
        <v>89</v>
      </c>
      <c r="B2087">
        <v>71</v>
      </c>
      <c r="C2087">
        <v>160</v>
      </c>
      <c r="D2087" t="s">
        <v>69</v>
      </c>
      <c r="E2087">
        <v>-50269.936999999998</v>
      </c>
      <c r="F2087">
        <v>56.820999999999998</v>
      </c>
      <c r="G2087">
        <f t="shared" si="32"/>
        <v>-50269.936999999998</v>
      </c>
    </row>
    <row r="2088" spans="1:7" x14ac:dyDescent="0.25">
      <c r="A2088">
        <v>88</v>
      </c>
      <c r="B2088">
        <v>72</v>
      </c>
      <c r="C2088">
        <v>160</v>
      </c>
      <c r="D2088" t="s">
        <v>70</v>
      </c>
      <c r="E2088">
        <v>-45938.942999999999</v>
      </c>
      <c r="F2088">
        <v>9.5410000000000004</v>
      </c>
      <c r="G2088">
        <f t="shared" si="32"/>
        <v>-45938.942999999999</v>
      </c>
    </row>
    <row r="2089" spans="1:7" x14ac:dyDescent="0.25">
      <c r="A2089">
        <v>87</v>
      </c>
      <c r="B2089">
        <v>73</v>
      </c>
      <c r="C2089">
        <v>160</v>
      </c>
      <c r="D2089" t="s">
        <v>71</v>
      </c>
      <c r="E2089">
        <v>-35823.695</v>
      </c>
      <c r="F2089">
        <v>54.316000000000003</v>
      </c>
      <c r="G2089">
        <f t="shared" si="32"/>
        <v>-35823.695</v>
      </c>
    </row>
    <row r="2090" spans="1:7" x14ac:dyDescent="0.25">
      <c r="A2090">
        <v>86</v>
      </c>
      <c r="B2090">
        <v>74</v>
      </c>
      <c r="C2090">
        <v>160</v>
      </c>
      <c r="D2090" t="s">
        <v>72</v>
      </c>
      <c r="E2090">
        <v>-29326.455000000002</v>
      </c>
      <c r="F2090">
        <v>149.827</v>
      </c>
      <c r="G2090">
        <f t="shared" si="32"/>
        <v>-29326.455000000002</v>
      </c>
    </row>
    <row r="2091" spans="1:7" x14ac:dyDescent="0.25">
      <c r="A2091">
        <v>85</v>
      </c>
      <c r="B2091">
        <v>75</v>
      </c>
      <c r="C2091">
        <v>160</v>
      </c>
      <c r="D2091" t="s">
        <v>73</v>
      </c>
      <c r="E2091" t="s">
        <v>1024</v>
      </c>
      <c r="F2091" t="s">
        <v>200</v>
      </c>
      <c r="G2091" t="e">
        <f t="shared" si="32"/>
        <v>#VALUE!</v>
      </c>
    </row>
    <row r="2092" spans="1:7" x14ac:dyDescent="0.25">
      <c r="A2092">
        <v>101</v>
      </c>
      <c r="B2092">
        <v>60</v>
      </c>
      <c r="C2092">
        <v>161</v>
      </c>
      <c r="D2092" t="s">
        <v>58</v>
      </c>
      <c r="E2092" t="s">
        <v>1025</v>
      </c>
      <c r="F2092" t="s">
        <v>609</v>
      </c>
      <c r="G2092" t="e">
        <f t="shared" si="32"/>
        <v>#VALUE!</v>
      </c>
    </row>
    <row r="2093" spans="1:7" x14ac:dyDescent="0.25">
      <c r="A2093">
        <v>100</v>
      </c>
      <c r="B2093">
        <v>61</v>
      </c>
      <c r="C2093">
        <v>161</v>
      </c>
      <c r="D2093" t="s">
        <v>59</v>
      </c>
      <c r="E2093" t="s">
        <v>1026</v>
      </c>
      <c r="F2093" t="s">
        <v>200</v>
      </c>
      <c r="G2093" t="e">
        <f t="shared" si="32"/>
        <v>#VALUE!</v>
      </c>
    </row>
    <row r="2094" spans="1:7" x14ac:dyDescent="0.25">
      <c r="A2094">
        <v>99</v>
      </c>
      <c r="B2094">
        <v>62</v>
      </c>
      <c r="C2094">
        <v>161</v>
      </c>
      <c r="D2094" t="s">
        <v>60</v>
      </c>
      <c r="E2094">
        <v>-56671.962</v>
      </c>
      <c r="F2094">
        <v>6.8170000000000002</v>
      </c>
      <c r="G2094">
        <f t="shared" si="32"/>
        <v>-56671.962</v>
      </c>
    </row>
    <row r="2095" spans="1:7" x14ac:dyDescent="0.25">
      <c r="A2095">
        <v>98</v>
      </c>
      <c r="B2095">
        <v>63</v>
      </c>
      <c r="C2095">
        <v>161</v>
      </c>
      <c r="D2095" t="s">
        <v>61</v>
      </c>
      <c r="E2095">
        <v>-61791.523999999998</v>
      </c>
      <c r="F2095">
        <v>10.398999999999999</v>
      </c>
      <c r="G2095">
        <f t="shared" si="32"/>
        <v>-61791.523999999998</v>
      </c>
    </row>
    <row r="2096" spans="1:7" x14ac:dyDescent="0.25">
      <c r="A2096">
        <v>97</v>
      </c>
      <c r="B2096">
        <v>64</v>
      </c>
      <c r="C2096">
        <v>161</v>
      </c>
      <c r="D2096" t="s">
        <v>62</v>
      </c>
      <c r="E2096">
        <v>-65505.824000000001</v>
      </c>
      <c r="F2096">
        <v>1.6220000000000001</v>
      </c>
      <c r="G2096">
        <f t="shared" si="32"/>
        <v>-65505.824000000001</v>
      </c>
    </row>
    <row r="2097" spans="1:7" x14ac:dyDescent="0.25">
      <c r="A2097">
        <v>96</v>
      </c>
      <c r="B2097">
        <v>65</v>
      </c>
      <c r="C2097">
        <v>161</v>
      </c>
      <c r="D2097" t="s">
        <v>63</v>
      </c>
      <c r="E2097">
        <v>-67461.589000000007</v>
      </c>
      <c r="F2097">
        <v>1.35</v>
      </c>
      <c r="G2097">
        <f t="shared" si="32"/>
        <v>-67461.589000000007</v>
      </c>
    </row>
    <row r="2098" spans="1:7" x14ac:dyDescent="0.25">
      <c r="A2098">
        <v>95</v>
      </c>
      <c r="B2098">
        <v>66</v>
      </c>
      <c r="C2098">
        <v>161</v>
      </c>
      <c r="D2098" t="s">
        <v>64</v>
      </c>
      <c r="E2098">
        <v>-68055.801000000007</v>
      </c>
      <c r="F2098">
        <v>0.76800000000000002</v>
      </c>
      <c r="G2098">
        <f t="shared" si="32"/>
        <v>-68055.801000000007</v>
      </c>
    </row>
    <row r="2099" spans="1:7" x14ac:dyDescent="0.25">
      <c r="A2099">
        <v>94</v>
      </c>
      <c r="B2099">
        <v>67</v>
      </c>
      <c r="C2099">
        <v>161</v>
      </c>
      <c r="D2099" t="s">
        <v>65</v>
      </c>
      <c r="E2099">
        <v>-67197.27</v>
      </c>
      <c r="F2099">
        <v>2.242</v>
      </c>
      <c r="G2099">
        <f t="shared" si="32"/>
        <v>-67197.27</v>
      </c>
    </row>
    <row r="2100" spans="1:7" x14ac:dyDescent="0.25">
      <c r="A2100">
        <v>93</v>
      </c>
      <c r="B2100">
        <v>68</v>
      </c>
      <c r="C2100">
        <v>161</v>
      </c>
      <c r="D2100" t="s">
        <v>66</v>
      </c>
      <c r="E2100">
        <v>-65201.608</v>
      </c>
      <c r="F2100">
        <v>8.7799999999999994</v>
      </c>
      <c r="G2100">
        <f t="shared" si="32"/>
        <v>-65201.608</v>
      </c>
    </row>
    <row r="2101" spans="1:7" x14ac:dyDescent="0.25">
      <c r="A2101">
        <v>92</v>
      </c>
      <c r="B2101">
        <v>69</v>
      </c>
      <c r="C2101">
        <v>161</v>
      </c>
      <c r="D2101" t="s">
        <v>67</v>
      </c>
      <c r="E2101">
        <v>-61898.707999999999</v>
      </c>
      <c r="F2101">
        <v>27.945</v>
      </c>
      <c r="G2101">
        <f t="shared" si="32"/>
        <v>-61898.707999999999</v>
      </c>
    </row>
    <row r="2102" spans="1:7" x14ac:dyDescent="0.25">
      <c r="A2102">
        <v>91</v>
      </c>
      <c r="B2102">
        <v>70</v>
      </c>
      <c r="C2102">
        <v>161</v>
      </c>
      <c r="D2102" t="s">
        <v>68</v>
      </c>
      <c r="E2102">
        <v>-57839.4</v>
      </c>
      <c r="F2102">
        <v>15.353999999999999</v>
      </c>
      <c r="G2102">
        <f t="shared" si="32"/>
        <v>-57839.4</v>
      </c>
    </row>
    <row r="2103" spans="1:7" x14ac:dyDescent="0.25">
      <c r="A2103">
        <v>90</v>
      </c>
      <c r="B2103">
        <v>71</v>
      </c>
      <c r="C2103">
        <v>161</v>
      </c>
      <c r="D2103" t="s">
        <v>69</v>
      </c>
      <c r="E2103">
        <v>-52562.343999999997</v>
      </c>
      <c r="F2103">
        <v>27.945</v>
      </c>
      <c r="G2103">
        <f t="shared" si="32"/>
        <v>-52562.343999999997</v>
      </c>
    </row>
    <row r="2104" spans="1:7" x14ac:dyDescent="0.25">
      <c r="A2104">
        <v>89</v>
      </c>
      <c r="B2104">
        <v>72</v>
      </c>
      <c r="C2104">
        <v>161</v>
      </c>
      <c r="D2104" t="s">
        <v>70</v>
      </c>
      <c r="E2104">
        <v>-46314.671999999999</v>
      </c>
      <c r="F2104">
        <v>22.550999999999998</v>
      </c>
      <c r="G2104">
        <f t="shared" si="32"/>
        <v>-46314.671999999999</v>
      </c>
    </row>
    <row r="2105" spans="1:7" x14ac:dyDescent="0.25">
      <c r="A2105">
        <v>88</v>
      </c>
      <c r="B2105">
        <v>73</v>
      </c>
      <c r="C2105">
        <v>161</v>
      </c>
      <c r="D2105" t="s">
        <v>71</v>
      </c>
      <c r="E2105">
        <v>-38778.997000000003</v>
      </c>
      <c r="F2105">
        <v>24.382000000000001</v>
      </c>
      <c r="G2105">
        <f t="shared" si="32"/>
        <v>-38778.997000000003</v>
      </c>
    </row>
    <row r="2106" spans="1:7" x14ac:dyDescent="0.25">
      <c r="A2106">
        <v>87</v>
      </c>
      <c r="B2106">
        <v>74</v>
      </c>
      <c r="C2106">
        <v>161</v>
      </c>
      <c r="D2106" t="s">
        <v>72</v>
      </c>
      <c r="E2106" t="s">
        <v>1027</v>
      </c>
      <c r="F2106" t="s">
        <v>203</v>
      </c>
      <c r="G2106" t="e">
        <f t="shared" si="32"/>
        <v>#VALUE!</v>
      </c>
    </row>
    <row r="2107" spans="1:7" x14ac:dyDescent="0.25">
      <c r="A2107">
        <v>86</v>
      </c>
      <c r="B2107">
        <v>75</v>
      </c>
      <c r="C2107">
        <v>161</v>
      </c>
      <c r="D2107" t="s">
        <v>73</v>
      </c>
      <c r="E2107">
        <v>-20840.203000000001</v>
      </c>
      <c r="F2107">
        <v>149.922</v>
      </c>
      <c r="G2107">
        <f t="shared" si="32"/>
        <v>-20840.203000000001</v>
      </c>
    </row>
    <row r="2108" spans="1:7" x14ac:dyDescent="0.25">
      <c r="A2108">
        <v>85</v>
      </c>
      <c r="B2108">
        <v>76</v>
      </c>
      <c r="C2108">
        <v>161</v>
      </c>
      <c r="D2108" t="s">
        <v>74</v>
      </c>
      <c r="E2108" t="s">
        <v>1028</v>
      </c>
      <c r="F2108" t="s">
        <v>609</v>
      </c>
      <c r="G2108" t="e">
        <f t="shared" si="32"/>
        <v>#VALUE!</v>
      </c>
    </row>
    <row r="2109" spans="1:7" x14ac:dyDescent="0.25">
      <c r="A2109">
        <v>102</v>
      </c>
      <c r="B2109">
        <v>60</v>
      </c>
      <c r="C2109">
        <v>162</v>
      </c>
      <c r="D2109" t="s">
        <v>58</v>
      </c>
      <c r="E2109" t="s">
        <v>1029</v>
      </c>
      <c r="F2109" t="s">
        <v>609</v>
      </c>
      <c r="G2109" t="e">
        <f t="shared" si="32"/>
        <v>#VALUE!</v>
      </c>
    </row>
    <row r="2110" spans="1:7" x14ac:dyDescent="0.25">
      <c r="A2110">
        <v>101</v>
      </c>
      <c r="B2110">
        <v>61</v>
      </c>
      <c r="C2110">
        <v>162</v>
      </c>
      <c r="D2110" t="s">
        <v>59</v>
      </c>
      <c r="E2110" t="s">
        <v>960</v>
      </c>
      <c r="F2110" t="s">
        <v>225</v>
      </c>
      <c r="G2110" t="e">
        <f t="shared" si="32"/>
        <v>#VALUE!</v>
      </c>
    </row>
    <row r="2111" spans="1:7" x14ac:dyDescent="0.25">
      <c r="A2111">
        <v>100</v>
      </c>
      <c r="B2111">
        <v>62</v>
      </c>
      <c r="C2111">
        <v>162</v>
      </c>
      <c r="D2111" t="s">
        <v>60</v>
      </c>
      <c r="E2111" t="s">
        <v>1030</v>
      </c>
      <c r="F2111" t="s">
        <v>203</v>
      </c>
      <c r="G2111" t="e">
        <f t="shared" si="32"/>
        <v>#VALUE!</v>
      </c>
    </row>
    <row r="2112" spans="1:7" x14ac:dyDescent="0.25">
      <c r="A2112">
        <v>99</v>
      </c>
      <c r="B2112">
        <v>63</v>
      </c>
      <c r="C2112">
        <v>162</v>
      </c>
      <c r="D2112" t="s">
        <v>61</v>
      </c>
      <c r="E2112">
        <v>-58703.400999999998</v>
      </c>
      <c r="F2112">
        <v>35.228999999999999</v>
      </c>
      <c r="G2112">
        <f t="shared" si="32"/>
        <v>-58703.400999999998</v>
      </c>
    </row>
    <row r="2113" spans="1:7" x14ac:dyDescent="0.25">
      <c r="A2113">
        <v>98</v>
      </c>
      <c r="B2113">
        <v>64</v>
      </c>
      <c r="C2113">
        <v>162</v>
      </c>
      <c r="D2113" t="s">
        <v>62</v>
      </c>
      <c r="E2113">
        <v>-64280.400999999998</v>
      </c>
      <c r="F2113">
        <v>4.0090000000000003</v>
      </c>
      <c r="G2113">
        <f t="shared" si="32"/>
        <v>-64280.400999999998</v>
      </c>
    </row>
    <row r="2114" spans="1:7" x14ac:dyDescent="0.25">
      <c r="A2114">
        <v>97</v>
      </c>
      <c r="B2114">
        <v>65</v>
      </c>
      <c r="C2114">
        <v>162</v>
      </c>
      <c r="D2114" t="s">
        <v>63</v>
      </c>
      <c r="E2114">
        <v>-65675.957999999999</v>
      </c>
      <c r="F2114">
        <v>36.372</v>
      </c>
      <c r="G2114">
        <f t="shared" si="32"/>
        <v>-65675.957999999999</v>
      </c>
    </row>
    <row r="2115" spans="1:7" x14ac:dyDescent="0.25">
      <c r="A2115">
        <v>96</v>
      </c>
      <c r="B2115">
        <v>66</v>
      </c>
      <c r="C2115">
        <v>162</v>
      </c>
      <c r="D2115" t="s">
        <v>64</v>
      </c>
      <c r="E2115">
        <v>-68181.478000000003</v>
      </c>
      <c r="F2115">
        <v>0.76700000000000002</v>
      </c>
      <c r="G2115">
        <f t="shared" si="32"/>
        <v>-68181.478000000003</v>
      </c>
    </row>
    <row r="2116" spans="1:7" x14ac:dyDescent="0.25">
      <c r="A2116">
        <v>95</v>
      </c>
      <c r="B2116">
        <v>67</v>
      </c>
      <c r="C2116">
        <v>162</v>
      </c>
      <c r="D2116" t="s">
        <v>65</v>
      </c>
      <c r="E2116">
        <v>-66041.540999999997</v>
      </c>
      <c r="F2116">
        <v>3.1659999999999999</v>
      </c>
      <c r="G2116">
        <f t="shared" si="32"/>
        <v>-66041.540999999997</v>
      </c>
    </row>
    <row r="2117" spans="1:7" x14ac:dyDescent="0.25">
      <c r="A2117">
        <v>94</v>
      </c>
      <c r="B2117">
        <v>68</v>
      </c>
      <c r="C2117">
        <v>162</v>
      </c>
      <c r="D2117" t="s">
        <v>66</v>
      </c>
      <c r="E2117">
        <v>-66334.519</v>
      </c>
      <c r="F2117">
        <v>0.82199999999999995</v>
      </c>
      <c r="G2117">
        <f t="shared" si="32"/>
        <v>-66334.519</v>
      </c>
    </row>
    <row r="2118" spans="1:7" x14ac:dyDescent="0.25">
      <c r="A2118">
        <v>93</v>
      </c>
      <c r="B2118">
        <v>69</v>
      </c>
      <c r="C2118">
        <v>162</v>
      </c>
      <c r="D2118" t="s">
        <v>67</v>
      </c>
      <c r="E2118">
        <v>-61477.790999999997</v>
      </c>
      <c r="F2118">
        <v>26.06</v>
      </c>
      <c r="G2118">
        <f t="shared" si="32"/>
        <v>-61477.790999999997</v>
      </c>
    </row>
    <row r="2119" spans="1:7" x14ac:dyDescent="0.25">
      <c r="A2119">
        <v>92</v>
      </c>
      <c r="B2119">
        <v>70</v>
      </c>
      <c r="C2119">
        <v>162</v>
      </c>
      <c r="D2119" t="s">
        <v>68</v>
      </c>
      <c r="E2119">
        <v>-59826.347000000002</v>
      </c>
      <c r="F2119">
        <v>15.359</v>
      </c>
      <c r="G2119">
        <f t="shared" si="32"/>
        <v>-59826.347000000002</v>
      </c>
    </row>
    <row r="2120" spans="1:7" x14ac:dyDescent="0.25">
      <c r="A2120">
        <v>91</v>
      </c>
      <c r="B2120">
        <v>71</v>
      </c>
      <c r="C2120">
        <v>162</v>
      </c>
      <c r="D2120" t="s">
        <v>69</v>
      </c>
      <c r="E2120">
        <v>-52831.752999999997</v>
      </c>
      <c r="F2120">
        <v>75.036000000000001</v>
      </c>
      <c r="G2120">
        <f t="shared" si="32"/>
        <v>-52831.752999999997</v>
      </c>
    </row>
    <row r="2121" spans="1:7" x14ac:dyDescent="0.25">
      <c r="A2121">
        <v>90</v>
      </c>
      <c r="B2121">
        <v>72</v>
      </c>
      <c r="C2121">
        <v>162</v>
      </c>
      <c r="D2121" t="s">
        <v>70</v>
      </c>
      <c r="E2121">
        <v>-49169.008000000002</v>
      </c>
      <c r="F2121">
        <v>8.968</v>
      </c>
      <c r="G2121">
        <f t="shared" ref="G2121:G2184" si="33">IF(ISNUMBER(E2121),E2121,VALUE(SUBSTITUTE(E2121,"#",".01")))</f>
        <v>-49169.008000000002</v>
      </c>
    </row>
    <row r="2122" spans="1:7" x14ac:dyDescent="0.25">
      <c r="A2122">
        <v>89</v>
      </c>
      <c r="B2122">
        <v>73</v>
      </c>
      <c r="C2122">
        <v>162</v>
      </c>
      <c r="D2122" t="s">
        <v>71</v>
      </c>
      <c r="E2122">
        <v>-39780.194000000003</v>
      </c>
      <c r="F2122">
        <v>52.238</v>
      </c>
      <c r="G2122">
        <f t="shared" si="33"/>
        <v>-39780.194000000003</v>
      </c>
    </row>
    <row r="2123" spans="1:7" x14ac:dyDescent="0.25">
      <c r="A2123">
        <v>88</v>
      </c>
      <c r="B2123">
        <v>74</v>
      </c>
      <c r="C2123">
        <v>162</v>
      </c>
      <c r="D2123" t="s">
        <v>72</v>
      </c>
      <c r="E2123">
        <v>-33999.207000000002</v>
      </c>
      <c r="F2123">
        <v>17.658000000000001</v>
      </c>
      <c r="G2123">
        <f t="shared" si="33"/>
        <v>-33999.207000000002</v>
      </c>
    </row>
    <row r="2124" spans="1:7" x14ac:dyDescent="0.25">
      <c r="A2124">
        <v>87</v>
      </c>
      <c r="B2124">
        <v>75</v>
      </c>
      <c r="C2124">
        <v>162</v>
      </c>
      <c r="D2124" t="s">
        <v>73</v>
      </c>
      <c r="E2124" t="s">
        <v>1031</v>
      </c>
      <c r="F2124" t="s">
        <v>203</v>
      </c>
      <c r="G2124" t="e">
        <f t="shared" si="33"/>
        <v>#VALUE!</v>
      </c>
    </row>
    <row r="2125" spans="1:7" x14ac:dyDescent="0.25">
      <c r="A2125">
        <v>86</v>
      </c>
      <c r="B2125">
        <v>76</v>
      </c>
      <c r="C2125">
        <v>162</v>
      </c>
      <c r="D2125" t="s">
        <v>74</v>
      </c>
      <c r="E2125" t="s">
        <v>1032</v>
      </c>
      <c r="F2125" t="s">
        <v>225</v>
      </c>
      <c r="G2125" t="e">
        <f t="shared" si="33"/>
        <v>#VALUE!</v>
      </c>
    </row>
    <row r="2126" spans="1:7" x14ac:dyDescent="0.25">
      <c r="A2126">
        <v>102</v>
      </c>
      <c r="B2126">
        <v>61</v>
      </c>
      <c r="C2126">
        <v>163</v>
      </c>
      <c r="D2126" t="s">
        <v>59</v>
      </c>
      <c r="E2126" t="s">
        <v>1033</v>
      </c>
      <c r="F2126" t="s">
        <v>609</v>
      </c>
      <c r="G2126" t="e">
        <f t="shared" si="33"/>
        <v>#VALUE!</v>
      </c>
    </row>
    <row r="2127" spans="1:7" x14ac:dyDescent="0.25">
      <c r="A2127">
        <v>101</v>
      </c>
      <c r="B2127">
        <v>62</v>
      </c>
      <c r="C2127">
        <v>163</v>
      </c>
      <c r="D2127" t="s">
        <v>60</v>
      </c>
      <c r="E2127" t="s">
        <v>475</v>
      </c>
      <c r="F2127" t="s">
        <v>200</v>
      </c>
      <c r="G2127" t="e">
        <f t="shared" si="33"/>
        <v>#VALUE!</v>
      </c>
    </row>
    <row r="2128" spans="1:7" x14ac:dyDescent="0.25">
      <c r="A2128">
        <v>100</v>
      </c>
      <c r="B2128">
        <v>63</v>
      </c>
      <c r="C2128">
        <v>163</v>
      </c>
      <c r="D2128" t="s">
        <v>61</v>
      </c>
      <c r="E2128">
        <v>-56484.885999999999</v>
      </c>
      <c r="F2128">
        <v>65.543999999999997</v>
      </c>
      <c r="G2128">
        <f t="shared" si="33"/>
        <v>-56484.885999999999</v>
      </c>
    </row>
    <row r="2129" spans="1:7" x14ac:dyDescent="0.25">
      <c r="A2129">
        <v>99</v>
      </c>
      <c r="B2129">
        <v>64</v>
      </c>
      <c r="C2129">
        <v>163</v>
      </c>
      <c r="D2129" t="s">
        <v>62</v>
      </c>
      <c r="E2129">
        <v>-61313.885999999999</v>
      </c>
      <c r="F2129">
        <v>8.4260000000000002</v>
      </c>
      <c r="G2129">
        <f t="shared" si="33"/>
        <v>-61313.885999999999</v>
      </c>
    </row>
    <row r="2130" spans="1:7" x14ac:dyDescent="0.25">
      <c r="A2130">
        <v>98</v>
      </c>
      <c r="B2130">
        <v>65</v>
      </c>
      <c r="C2130">
        <v>163</v>
      </c>
      <c r="D2130" t="s">
        <v>63</v>
      </c>
      <c r="E2130">
        <v>-64596.071000000004</v>
      </c>
      <c r="F2130">
        <v>4.0730000000000004</v>
      </c>
      <c r="G2130">
        <f t="shared" si="33"/>
        <v>-64596.071000000004</v>
      </c>
    </row>
    <row r="2131" spans="1:7" x14ac:dyDescent="0.25">
      <c r="A2131">
        <v>97</v>
      </c>
      <c r="B2131">
        <v>66</v>
      </c>
      <c r="C2131">
        <v>163</v>
      </c>
      <c r="D2131" t="s">
        <v>64</v>
      </c>
      <c r="E2131">
        <v>-66381.17</v>
      </c>
      <c r="F2131">
        <v>0.76500000000000001</v>
      </c>
      <c r="G2131">
        <f t="shared" si="33"/>
        <v>-66381.17</v>
      </c>
    </row>
    <row r="2132" spans="1:7" x14ac:dyDescent="0.25">
      <c r="A2132">
        <v>96</v>
      </c>
      <c r="B2132">
        <v>67</v>
      </c>
      <c r="C2132">
        <v>163</v>
      </c>
      <c r="D2132" t="s">
        <v>65</v>
      </c>
      <c r="E2132">
        <v>-66378.335000000006</v>
      </c>
      <c r="F2132">
        <v>0.76500000000000001</v>
      </c>
      <c r="G2132">
        <f t="shared" si="33"/>
        <v>-66378.335000000006</v>
      </c>
    </row>
    <row r="2133" spans="1:7" x14ac:dyDescent="0.25">
      <c r="A2133">
        <v>95</v>
      </c>
      <c r="B2133">
        <v>68</v>
      </c>
      <c r="C2133">
        <v>163</v>
      </c>
      <c r="D2133" t="s">
        <v>66</v>
      </c>
      <c r="E2133">
        <v>-65167.722999999998</v>
      </c>
      <c r="F2133">
        <v>4.6390000000000002</v>
      </c>
      <c r="G2133">
        <f t="shared" si="33"/>
        <v>-65167.722999999998</v>
      </c>
    </row>
    <row r="2134" spans="1:7" x14ac:dyDescent="0.25">
      <c r="A2134">
        <v>94</v>
      </c>
      <c r="B2134">
        <v>69</v>
      </c>
      <c r="C2134">
        <v>163</v>
      </c>
      <c r="D2134" t="s">
        <v>67</v>
      </c>
      <c r="E2134">
        <v>-62728.722999999998</v>
      </c>
      <c r="F2134">
        <v>5.524</v>
      </c>
      <c r="G2134">
        <f t="shared" si="33"/>
        <v>-62728.722999999998</v>
      </c>
    </row>
    <row r="2135" spans="1:7" x14ac:dyDescent="0.25">
      <c r="A2135">
        <v>93</v>
      </c>
      <c r="B2135">
        <v>70</v>
      </c>
      <c r="C2135">
        <v>163</v>
      </c>
      <c r="D2135" t="s">
        <v>68</v>
      </c>
      <c r="E2135">
        <v>-59299.093999999997</v>
      </c>
      <c r="F2135">
        <v>15.364000000000001</v>
      </c>
      <c r="G2135">
        <f t="shared" si="33"/>
        <v>-59299.093999999997</v>
      </c>
    </row>
    <row r="2136" spans="1:7" x14ac:dyDescent="0.25">
      <c r="A2136">
        <v>92</v>
      </c>
      <c r="B2136">
        <v>71</v>
      </c>
      <c r="C2136">
        <v>163</v>
      </c>
      <c r="D2136" t="s">
        <v>69</v>
      </c>
      <c r="E2136">
        <v>-54791.409</v>
      </c>
      <c r="F2136">
        <v>27.945</v>
      </c>
      <c r="G2136">
        <f t="shared" si="33"/>
        <v>-54791.409</v>
      </c>
    </row>
    <row r="2137" spans="1:7" x14ac:dyDescent="0.25">
      <c r="A2137">
        <v>91</v>
      </c>
      <c r="B2137">
        <v>72</v>
      </c>
      <c r="C2137">
        <v>163</v>
      </c>
      <c r="D2137" t="s">
        <v>70</v>
      </c>
      <c r="E2137">
        <v>-49263.682000000001</v>
      </c>
      <c r="F2137">
        <v>24.777999999999999</v>
      </c>
      <c r="G2137">
        <f t="shared" si="33"/>
        <v>-49263.682000000001</v>
      </c>
    </row>
    <row r="2138" spans="1:7" x14ac:dyDescent="0.25">
      <c r="A2138">
        <v>90</v>
      </c>
      <c r="B2138">
        <v>73</v>
      </c>
      <c r="C2138">
        <v>163</v>
      </c>
      <c r="D2138" t="s">
        <v>71</v>
      </c>
      <c r="E2138">
        <v>-42534.629000000001</v>
      </c>
      <c r="F2138">
        <v>38.061</v>
      </c>
      <c r="G2138">
        <f t="shared" si="33"/>
        <v>-42534.629000000001</v>
      </c>
    </row>
    <row r="2139" spans="1:7" x14ac:dyDescent="0.25">
      <c r="A2139">
        <v>89</v>
      </c>
      <c r="B2139">
        <v>74</v>
      </c>
      <c r="C2139">
        <v>163</v>
      </c>
      <c r="D2139" t="s">
        <v>72</v>
      </c>
      <c r="E2139">
        <v>-34908.192999999999</v>
      </c>
      <c r="F2139">
        <v>52.750999999999998</v>
      </c>
      <c r="G2139">
        <f t="shared" si="33"/>
        <v>-34908.192999999999</v>
      </c>
    </row>
    <row r="2140" spans="1:7" x14ac:dyDescent="0.25">
      <c r="A2140">
        <v>88</v>
      </c>
      <c r="B2140">
        <v>75</v>
      </c>
      <c r="C2140">
        <v>163</v>
      </c>
      <c r="D2140" t="s">
        <v>73</v>
      </c>
      <c r="E2140">
        <v>-26002.243999999999</v>
      </c>
      <c r="F2140">
        <v>18.533999999999999</v>
      </c>
      <c r="G2140">
        <f t="shared" si="33"/>
        <v>-26002.243999999999</v>
      </c>
    </row>
    <row r="2141" spans="1:7" x14ac:dyDescent="0.25">
      <c r="A2141">
        <v>87</v>
      </c>
      <c r="B2141">
        <v>76</v>
      </c>
      <c r="C2141">
        <v>163</v>
      </c>
      <c r="D2141" t="s">
        <v>74</v>
      </c>
      <c r="E2141" t="s">
        <v>1034</v>
      </c>
      <c r="F2141" t="s">
        <v>200</v>
      </c>
      <c r="G2141" t="e">
        <f t="shared" si="33"/>
        <v>#VALUE!</v>
      </c>
    </row>
    <row r="2142" spans="1:7" x14ac:dyDescent="0.25">
      <c r="A2142">
        <v>103</v>
      </c>
      <c r="B2142">
        <v>61</v>
      </c>
      <c r="C2142">
        <v>164</v>
      </c>
      <c r="D2142" t="s">
        <v>59</v>
      </c>
      <c r="E2142" t="s">
        <v>1035</v>
      </c>
      <c r="F2142" t="s">
        <v>609</v>
      </c>
      <c r="G2142" t="e">
        <f t="shared" si="33"/>
        <v>#VALUE!</v>
      </c>
    </row>
    <row r="2143" spans="1:7" x14ac:dyDescent="0.25">
      <c r="A2143">
        <v>102</v>
      </c>
      <c r="B2143">
        <v>62</v>
      </c>
      <c r="C2143">
        <v>164</v>
      </c>
      <c r="D2143" t="s">
        <v>60</v>
      </c>
      <c r="E2143" t="s">
        <v>239</v>
      </c>
      <c r="F2143" t="s">
        <v>200</v>
      </c>
      <c r="G2143" t="e">
        <f t="shared" si="33"/>
        <v>#VALUE!</v>
      </c>
    </row>
    <row r="2144" spans="1:7" x14ac:dyDescent="0.25">
      <c r="A2144">
        <v>101</v>
      </c>
      <c r="B2144">
        <v>63</v>
      </c>
      <c r="C2144">
        <v>164</v>
      </c>
      <c r="D2144" t="s">
        <v>61</v>
      </c>
      <c r="E2144" t="s">
        <v>1036</v>
      </c>
      <c r="F2144" t="s">
        <v>491</v>
      </c>
      <c r="G2144" t="e">
        <f t="shared" si="33"/>
        <v>#VALUE!</v>
      </c>
    </row>
    <row r="2145" spans="1:7" x14ac:dyDescent="0.25">
      <c r="A2145">
        <v>100</v>
      </c>
      <c r="B2145">
        <v>64</v>
      </c>
      <c r="C2145">
        <v>164</v>
      </c>
      <c r="D2145" t="s">
        <v>62</v>
      </c>
      <c r="E2145" t="s">
        <v>1037</v>
      </c>
      <c r="F2145" t="s">
        <v>211</v>
      </c>
      <c r="G2145" t="e">
        <f t="shared" si="33"/>
        <v>#VALUE!</v>
      </c>
    </row>
    <row r="2146" spans="1:7" x14ac:dyDescent="0.25">
      <c r="A2146">
        <v>99</v>
      </c>
      <c r="B2146">
        <v>65</v>
      </c>
      <c r="C2146">
        <v>164</v>
      </c>
      <c r="D2146" t="s">
        <v>63</v>
      </c>
      <c r="E2146">
        <v>-62077.964999999997</v>
      </c>
      <c r="F2146">
        <v>100.003</v>
      </c>
      <c r="G2146">
        <f t="shared" si="33"/>
        <v>-62077.964999999997</v>
      </c>
    </row>
    <row r="2147" spans="1:7" x14ac:dyDescent="0.25">
      <c r="A2147">
        <v>98</v>
      </c>
      <c r="B2147">
        <v>66</v>
      </c>
      <c r="C2147">
        <v>164</v>
      </c>
      <c r="D2147" t="s">
        <v>64</v>
      </c>
      <c r="E2147">
        <v>-65967.964999999997</v>
      </c>
      <c r="F2147">
        <v>0.76700000000000002</v>
      </c>
      <c r="G2147">
        <f t="shared" si="33"/>
        <v>-65967.964999999997</v>
      </c>
    </row>
    <row r="2148" spans="1:7" x14ac:dyDescent="0.25">
      <c r="A2148">
        <v>97</v>
      </c>
      <c r="B2148">
        <v>67</v>
      </c>
      <c r="C2148">
        <v>164</v>
      </c>
      <c r="D2148" t="s">
        <v>65</v>
      </c>
      <c r="E2148">
        <v>-64981.502999999997</v>
      </c>
      <c r="F2148">
        <v>1.528</v>
      </c>
      <c r="G2148">
        <f t="shared" si="33"/>
        <v>-64981.502999999997</v>
      </c>
    </row>
    <row r="2149" spans="1:7" x14ac:dyDescent="0.25">
      <c r="A2149">
        <v>96</v>
      </c>
      <c r="B2149">
        <v>68</v>
      </c>
      <c r="C2149">
        <v>164</v>
      </c>
      <c r="D2149" t="s">
        <v>66</v>
      </c>
      <c r="E2149">
        <v>-65942.89</v>
      </c>
      <c r="F2149">
        <v>0.77500000000000002</v>
      </c>
      <c r="G2149">
        <f t="shared" si="33"/>
        <v>-65942.89</v>
      </c>
    </row>
    <row r="2150" spans="1:7" x14ac:dyDescent="0.25">
      <c r="A2150">
        <v>95</v>
      </c>
      <c r="B2150">
        <v>69</v>
      </c>
      <c r="C2150">
        <v>164</v>
      </c>
      <c r="D2150" t="s">
        <v>67</v>
      </c>
      <c r="E2150">
        <v>-61904.035000000003</v>
      </c>
      <c r="F2150">
        <v>24.393999999999998</v>
      </c>
      <c r="G2150">
        <f t="shared" si="33"/>
        <v>-61904.035000000003</v>
      </c>
    </row>
    <row r="2151" spans="1:7" x14ac:dyDescent="0.25">
      <c r="A2151">
        <v>94</v>
      </c>
      <c r="B2151">
        <v>70</v>
      </c>
      <c r="C2151">
        <v>164</v>
      </c>
      <c r="D2151" t="s">
        <v>68</v>
      </c>
      <c r="E2151">
        <v>-61017.417999999998</v>
      </c>
      <c r="F2151">
        <v>15.369</v>
      </c>
      <c r="G2151">
        <f t="shared" si="33"/>
        <v>-61017.417999999998</v>
      </c>
    </row>
    <row r="2152" spans="1:7" x14ac:dyDescent="0.25">
      <c r="A2152">
        <v>93</v>
      </c>
      <c r="B2152">
        <v>71</v>
      </c>
      <c r="C2152">
        <v>164</v>
      </c>
      <c r="D2152" t="s">
        <v>69</v>
      </c>
      <c r="E2152">
        <v>-54642.37</v>
      </c>
      <c r="F2152">
        <v>27.945</v>
      </c>
      <c r="G2152">
        <f t="shared" si="33"/>
        <v>-54642.37</v>
      </c>
    </row>
    <row r="2153" spans="1:7" x14ac:dyDescent="0.25">
      <c r="A2153">
        <v>92</v>
      </c>
      <c r="B2153">
        <v>72</v>
      </c>
      <c r="C2153">
        <v>164</v>
      </c>
      <c r="D2153" t="s">
        <v>70</v>
      </c>
      <c r="E2153">
        <v>-51818.504999999997</v>
      </c>
      <c r="F2153">
        <v>15.82</v>
      </c>
      <c r="G2153">
        <f t="shared" si="33"/>
        <v>-51818.504999999997</v>
      </c>
    </row>
    <row r="2154" spans="1:7" x14ac:dyDescent="0.25">
      <c r="A2154">
        <v>91</v>
      </c>
      <c r="B2154">
        <v>73</v>
      </c>
      <c r="C2154">
        <v>164</v>
      </c>
      <c r="D2154" t="s">
        <v>71</v>
      </c>
      <c r="E2154">
        <v>-43282.8</v>
      </c>
      <c r="F2154">
        <v>27.945</v>
      </c>
      <c r="G2154">
        <f t="shared" si="33"/>
        <v>-43282.8</v>
      </c>
    </row>
    <row r="2155" spans="1:7" x14ac:dyDescent="0.25">
      <c r="A2155">
        <v>90</v>
      </c>
      <c r="B2155">
        <v>74</v>
      </c>
      <c r="C2155">
        <v>164</v>
      </c>
      <c r="D2155" t="s">
        <v>72</v>
      </c>
      <c r="E2155">
        <v>-38235.758999999998</v>
      </c>
      <c r="F2155">
        <v>9.6739999999999995</v>
      </c>
      <c r="G2155">
        <f t="shared" si="33"/>
        <v>-38235.758999999998</v>
      </c>
    </row>
    <row r="2156" spans="1:7" x14ac:dyDescent="0.25">
      <c r="A2156">
        <v>89</v>
      </c>
      <c r="B2156">
        <v>75</v>
      </c>
      <c r="C2156">
        <v>164</v>
      </c>
      <c r="D2156" t="s">
        <v>73</v>
      </c>
      <c r="E2156">
        <v>-27472.436000000002</v>
      </c>
      <c r="F2156">
        <v>54.555</v>
      </c>
      <c r="G2156">
        <f t="shared" si="33"/>
        <v>-27472.436000000002</v>
      </c>
    </row>
    <row r="2157" spans="1:7" x14ac:dyDescent="0.25">
      <c r="A2157">
        <v>88</v>
      </c>
      <c r="B2157">
        <v>76</v>
      </c>
      <c r="C2157">
        <v>164</v>
      </c>
      <c r="D2157" t="s">
        <v>74</v>
      </c>
      <c r="E2157">
        <v>-20422.106</v>
      </c>
      <c r="F2157">
        <v>149.91900000000001</v>
      </c>
      <c r="G2157">
        <f t="shared" si="33"/>
        <v>-20422.106</v>
      </c>
    </row>
    <row r="2158" spans="1:7" x14ac:dyDescent="0.25">
      <c r="A2158">
        <v>87</v>
      </c>
      <c r="B2158">
        <v>77</v>
      </c>
      <c r="C2158">
        <v>164</v>
      </c>
      <c r="D2158" t="s">
        <v>75</v>
      </c>
      <c r="E2158" t="s">
        <v>1038</v>
      </c>
      <c r="F2158" t="s">
        <v>1039</v>
      </c>
      <c r="G2158" t="e">
        <f t="shared" si="33"/>
        <v>#VALUE!</v>
      </c>
    </row>
    <row r="2159" spans="1:7" x14ac:dyDescent="0.25">
      <c r="A2159">
        <v>103</v>
      </c>
      <c r="B2159">
        <v>62</v>
      </c>
      <c r="C2159">
        <v>165</v>
      </c>
      <c r="D2159" t="s">
        <v>60</v>
      </c>
      <c r="E2159" t="s">
        <v>1040</v>
      </c>
      <c r="F2159" t="s">
        <v>197</v>
      </c>
      <c r="G2159" t="e">
        <f t="shared" si="33"/>
        <v>#VALUE!</v>
      </c>
    </row>
    <row r="2160" spans="1:7" x14ac:dyDescent="0.25">
      <c r="A2160">
        <v>102</v>
      </c>
      <c r="B2160">
        <v>63</v>
      </c>
      <c r="C2160">
        <v>165</v>
      </c>
      <c r="D2160" t="s">
        <v>61</v>
      </c>
      <c r="E2160" t="s">
        <v>1041</v>
      </c>
      <c r="F2160" t="s">
        <v>1042</v>
      </c>
      <c r="G2160" t="e">
        <f t="shared" si="33"/>
        <v>#VALUE!</v>
      </c>
    </row>
    <row r="2161" spans="1:7" x14ac:dyDescent="0.25">
      <c r="A2161">
        <v>101</v>
      </c>
      <c r="B2161">
        <v>64</v>
      </c>
      <c r="C2161">
        <v>165</v>
      </c>
      <c r="D2161" t="s">
        <v>62</v>
      </c>
      <c r="E2161" t="s">
        <v>1043</v>
      </c>
      <c r="F2161" t="s">
        <v>1044</v>
      </c>
      <c r="G2161" t="e">
        <f t="shared" si="33"/>
        <v>#VALUE!</v>
      </c>
    </row>
    <row r="2162" spans="1:7" x14ac:dyDescent="0.25">
      <c r="A2162">
        <v>100</v>
      </c>
      <c r="B2162">
        <v>65</v>
      </c>
      <c r="C2162">
        <v>165</v>
      </c>
      <c r="D2162" t="s">
        <v>63</v>
      </c>
      <c r="E2162" t="s">
        <v>1045</v>
      </c>
      <c r="F2162" t="s">
        <v>211</v>
      </c>
      <c r="G2162" t="e">
        <f t="shared" si="33"/>
        <v>#VALUE!</v>
      </c>
    </row>
    <row r="2163" spans="1:7" x14ac:dyDescent="0.25">
      <c r="A2163">
        <v>99</v>
      </c>
      <c r="B2163">
        <v>66</v>
      </c>
      <c r="C2163">
        <v>165</v>
      </c>
      <c r="D2163" t="s">
        <v>64</v>
      </c>
      <c r="E2163">
        <v>-63612.606</v>
      </c>
      <c r="F2163">
        <v>0.76900000000000002</v>
      </c>
      <c r="G2163">
        <f t="shared" si="33"/>
        <v>-63612.606</v>
      </c>
    </row>
    <row r="2164" spans="1:7" x14ac:dyDescent="0.25">
      <c r="A2164">
        <v>98</v>
      </c>
      <c r="B2164">
        <v>67</v>
      </c>
      <c r="C2164">
        <v>165</v>
      </c>
      <c r="D2164" t="s">
        <v>65</v>
      </c>
      <c r="E2164">
        <v>-64899.006000000001</v>
      </c>
      <c r="F2164">
        <v>1.01</v>
      </c>
      <c r="G2164">
        <f t="shared" si="33"/>
        <v>-64899.006000000001</v>
      </c>
    </row>
    <row r="2165" spans="1:7" x14ac:dyDescent="0.25">
      <c r="A2165">
        <v>97</v>
      </c>
      <c r="B2165">
        <v>68</v>
      </c>
      <c r="C2165">
        <v>165</v>
      </c>
      <c r="D2165" t="s">
        <v>66</v>
      </c>
      <c r="E2165">
        <v>-64521.61</v>
      </c>
      <c r="F2165">
        <v>0.96399999999999997</v>
      </c>
      <c r="G2165">
        <f t="shared" si="33"/>
        <v>-64521.61</v>
      </c>
    </row>
    <row r="2166" spans="1:7" x14ac:dyDescent="0.25">
      <c r="A2166">
        <v>96</v>
      </c>
      <c r="B2166">
        <v>69</v>
      </c>
      <c r="C2166">
        <v>165</v>
      </c>
      <c r="D2166" t="s">
        <v>67</v>
      </c>
      <c r="E2166">
        <v>-62929.620999999999</v>
      </c>
      <c r="F2166">
        <v>1.671</v>
      </c>
      <c r="G2166">
        <f t="shared" si="33"/>
        <v>-62929.620999999999</v>
      </c>
    </row>
    <row r="2167" spans="1:7" x14ac:dyDescent="0.25">
      <c r="A2167">
        <v>95</v>
      </c>
      <c r="B2167">
        <v>70</v>
      </c>
      <c r="C2167">
        <v>165</v>
      </c>
      <c r="D2167" t="s">
        <v>68</v>
      </c>
      <c r="E2167">
        <v>-60295.381999999998</v>
      </c>
      <c r="F2167">
        <v>26.539000000000001</v>
      </c>
      <c r="G2167">
        <f t="shared" si="33"/>
        <v>-60295.381999999998</v>
      </c>
    </row>
    <row r="2168" spans="1:7" x14ac:dyDescent="0.25">
      <c r="A2168">
        <v>94</v>
      </c>
      <c r="B2168">
        <v>71</v>
      </c>
      <c r="C2168">
        <v>165</v>
      </c>
      <c r="D2168" t="s">
        <v>69</v>
      </c>
      <c r="E2168">
        <v>-56442.241999999998</v>
      </c>
      <c r="F2168">
        <v>26.539000000000001</v>
      </c>
      <c r="G2168">
        <f t="shared" si="33"/>
        <v>-56442.241999999998</v>
      </c>
    </row>
    <row r="2169" spans="1:7" x14ac:dyDescent="0.25">
      <c r="A2169">
        <v>93</v>
      </c>
      <c r="B2169">
        <v>72</v>
      </c>
      <c r="C2169">
        <v>165</v>
      </c>
      <c r="D2169" t="s">
        <v>70</v>
      </c>
      <c r="E2169">
        <v>-51635.506999999998</v>
      </c>
      <c r="F2169">
        <v>27.945</v>
      </c>
      <c r="G2169">
        <f t="shared" si="33"/>
        <v>-51635.506999999998</v>
      </c>
    </row>
    <row r="2170" spans="1:7" x14ac:dyDescent="0.25">
      <c r="A2170">
        <v>92</v>
      </c>
      <c r="B2170">
        <v>73</v>
      </c>
      <c r="C2170">
        <v>165</v>
      </c>
      <c r="D2170" t="s">
        <v>71</v>
      </c>
      <c r="E2170">
        <v>-45847.853000000003</v>
      </c>
      <c r="F2170">
        <v>13.863</v>
      </c>
      <c r="G2170">
        <f t="shared" si="33"/>
        <v>-45847.853000000003</v>
      </c>
    </row>
    <row r="2171" spans="1:7" x14ac:dyDescent="0.25">
      <c r="A2171">
        <v>91</v>
      </c>
      <c r="B2171">
        <v>74</v>
      </c>
      <c r="C2171">
        <v>165</v>
      </c>
      <c r="D2171" t="s">
        <v>72</v>
      </c>
      <c r="E2171">
        <v>-38861.021999999997</v>
      </c>
      <c r="F2171">
        <v>24.977</v>
      </c>
      <c r="G2171">
        <f t="shared" si="33"/>
        <v>-38861.021999999997</v>
      </c>
    </row>
    <row r="2172" spans="1:7" x14ac:dyDescent="0.25">
      <c r="A2172">
        <v>90</v>
      </c>
      <c r="B2172">
        <v>75</v>
      </c>
      <c r="C2172">
        <v>165</v>
      </c>
      <c r="D2172" t="s">
        <v>73</v>
      </c>
      <c r="E2172">
        <v>-30659.776000000002</v>
      </c>
      <c r="F2172">
        <v>23.594000000000001</v>
      </c>
      <c r="G2172">
        <f t="shared" si="33"/>
        <v>-30659.776000000002</v>
      </c>
    </row>
    <row r="2173" spans="1:7" x14ac:dyDescent="0.25">
      <c r="A2173">
        <v>89</v>
      </c>
      <c r="B2173">
        <v>76</v>
      </c>
      <c r="C2173">
        <v>165</v>
      </c>
      <c r="D2173" t="s">
        <v>74</v>
      </c>
      <c r="E2173" t="s">
        <v>1046</v>
      </c>
      <c r="F2173" t="s">
        <v>203</v>
      </c>
      <c r="G2173" t="e">
        <f t="shared" si="33"/>
        <v>#VALUE!</v>
      </c>
    </row>
    <row r="2174" spans="1:7" x14ac:dyDescent="0.25">
      <c r="A2174">
        <v>88</v>
      </c>
      <c r="B2174">
        <v>77</v>
      </c>
      <c r="C2174">
        <v>165</v>
      </c>
      <c r="D2174" t="s">
        <v>75</v>
      </c>
      <c r="E2174" t="s">
        <v>1047</v>
      </c>
      <c r="F2174" t="s">
        <v>214</v>
      </c>
      <c r="G2174" t="e">
        <f t="shared" si="33"/>
        <v>#VALUE!</v>
      </c>
    </row>
    <row r="2175" spans="1:7" x14ac:dyDescent="0.25">
      <c r="A2175">
        <v>104</v>
      </c>
      <c r="B2175">
        <v>62</v>
      </c>
      <c r="C2175">
        <v>166</v>
      </c>
      <c r="D2175" t="s">
        <v>60</v>
      </c>
      <c r="E2175" t="s">
        <v>1048</v>
      </c>
      <c r="F2175" t="s">
        <v>609</v>
      </c>
      <c r="G2175" t="e">
        <f t="shared" si="33"/>
        <v>#VALUE!</v>
      </c>
    </row>
    <row r="2176" spans="1:7" x14ac:dyDescent="0.25">
      <c r="A2176">
        <v>103</v>
      </c>
      <c r="B2176">
        <v>63</v>
      </c>
      <c r="C2176">
        <v>166</v>
      </c>
      <c r="D2176" t="s">
        <v>61</v>
      </c>
      <c r="E2176" t="s">
        <v>996</v>
      </c>
      <c r="F2176" t="s">
        <v>222</v>
      </c>
      <c r="G2176" t="e">
        <f t="shared" si="33"/>
        <v>#VALUE!</v>
      </c>
    </row>
    <row r="2177" spans="1:7" x14ac:dyDescent="0.25">
      <c r="A2177">
        <v>102</v>
      </c>
      <c r="B2177">
        <v>64</v>
      </c>
      <c r="C2177">
        <v>166</v>
      </c>
      <c r="D2177" t="s">
        <v>62</v>
      </c>
      <c r="E2177" t="s">
        <v>1030</v>
      </c>
      <c r="F2177" t="s">
        <v>203</v>
      </c>
      <c r="G2177" t="e">
        <f t="shared" si="33"/>
        <v>#VALUE!</v>
      </c>
    </row>
    <row r="2178" spans="1:7" x14ac:dyDescent="0.25">
      <c r="A2178">
        <v>101</v>
      </c>
      <c r="B2178">
        <v>65</v>
      </c>
      <c r="C2178">
        <v>166</v>
      </c>
      <c r="D2178" t="s">
        <v>63</v>
      </c>
      <c r="E2178">
        <v>-57884.788999999997</v>
      </c>
      <c r="F2178">
        <v>70.004999999999995</v>
      </c>
      <c r="G2178">
        <f t="shared" si="33"/>
        <v>-57884.788999999997</v>
      </c>
    </row>
    <row r="2179" spans="1:7" x14ac:dyDescent="0.25">
      <c r="A2179">
        <v>100</v>
      </c>
      <c r="B2179">
        <v>66</v>
      </c>
      <c r="C2179">
        <v>166</v>
      </c>
      <c r="D2179" t="s">
        <v>64</v>
      </c>
      <c r="E2179">
        <v>-62584.788999999997</v>
      </c>
      <c r="F2179">
        <v>0.86699999999999999</v>
      </c>
      <c r="G2179">
        <f t="shared" si="33"/>
        <v>-62584.788999999997</v>
      </c>
    </row>
    <row r="2180" spans="1:7" x14ac:dyDescent="0.25">
      <c r="A2180">
        <v>99</v>
      </c>
      <c r="B2180">
        <v>67</v>
      </c>
      <c r="C2180">
        <v>166</v>
      </c>
      <c r="D2180" t="s">
        <v>65</v>
      </c>
      <c r="E2180">
        <v>-63071.328999999998</v>
      </c>
      <c r="F2180">
        <v>1.01</v>
      </c>
      <c r="G2180">
        <f t="shared" si="33"/>
        <v>-63071.328999999998</v>
      </c>
    </row>
    <row r="2181" spans="1:7" x14ac:dyDescent="0.25">
      <c r="A2181">
        <v>98</v>
      </c>
      <c r="B2181">
        <v>68</v>
      </c>
      <c r="C2181">
        <v>166</v>
      </c>
      <c r="D2181" t="s">
        <v>66</v>
      </c>
      <c r="E2181">
        <v>-64926.042000000001</v>
      </c>
      <c r="F2181">
        <v>1.165</v>
      </c>
      <c r="G2181">
        <f t="shared" si="33"/>
        <v>-64926.042000000001</v>
      </c>
    </row>
    <row r="2182" spans="1:7" x14ac:dyDescent="0.25">
      <c r="A2182">
        <v>97</v>
      </c>
      <c r="B2182">
        <v>69</v>
      </c>
      <c r="C2182">
        <v>166</v>
      </c>
      <c r="D2182" t="s">
        <v>67</v>
      </c>
      <c r="E2182">
        <v>-61888.375</v>
      </c>
      <c r="F2182">
        <v>11.606</v>
      </c>
      <c r="G2182">
        <f t="shared" si="33"/>
        <v>-61888.375</v>
      </c>
    </row>
    <row r="2183" spans="1:7" x14ac:dyDescent="0.25">
      <c r="A2183">
        <v>96</v>
      </c>
      <c r="B2183">
        <v>70</v>
      </c>
      <c r="C2183">
        <v>166</v>
      </c>
      <c r="D2183" t="s">
        <v>68</v>
      </c>
      <c r="E2183">
        <v>-61595.74</v>
      </c>
      <c r="F2183">
        <v>7.101</v>
      </c>
      <c r="G2183">
        <f t="shared" si="33"/>
        <v>-61595.74</v>
      </c>
    </row>
    <row r="2184" spans="1:7" x14ac:dyDescent="0.25">
      <c r="A2184">
        <v>95</v>
      </c>
      <c r="B2184">
        <v>71</v>
      </c>
      <c r="C2184">
        <v>166</v>
      </c>
      <c r="D2184" t="s">
        <v>69</v>
      </c>
      <c r="E2184">
        <v>-56020.981</v>
      </c>
      <c r="F2184">
        <v>29.808</v>
      </c>
      <c r="G2184">
        <f t="shared" si="33"/>
        <v>-56020.981</v>
      </c>
    </row>
    <row r="2185" spans="1:7" x14ac:dyDescent="0.25">
      <c r="A2185">
        <v>94</v>
      </c>
      <c r="B2185">
        <v>72</v>
      </c>
      <c r="C2185">
        <v>166</v>
      </c>
      <c r="D2185" t="s">
        <v>70</v>
      </c>
      <c r="E2185">
        <v>-53858.983</v>
      </c>
      <c r="F2185">
        <v>27.945</v>
      </c>
      <c r="G2185">
        <f t="shared" ref="G2185:G2248" si="34">IF(ISNUMBER(E2185),E2185,VALUE(SUBSTITUTE(E2185,"#",".01")))</f>
        <v>-53858.983</v>
      </c>
    </row>
    <row r="2186" spans="1:7" x14ac:dyDescent="0.25">
      <c r="A2186">
        <v>93</v>
      </c>
      <c r="B2186">
        <v>73</v>
      </c>
      <c r="C2186">
        <v>166</v>
      </c>
      <c r="D2186" t="s">
        <v>71</v>
      </c>
      <c r="E2186">
        <v>-46097.775000000001</v>
      </c>
      <c r="F2186">
        <v>27.945</v>
      </c>
      <c r="G2186">
        <f t="shared" si="34"/>
        <v>-46097.775000000001</v>
      </c>
    </row>
    <row r="2187" spans="1:7" x14ac:dyDescent="0.25">
      <c r="A2187">
        <v>92</v>
      </c>
      <c r="B2187">
        <v>74</v>
      </c>
      <c r="C2187">
        <v>166</v>
      </c>
      <c r="D2187" t="s">
        <v>72</v>
      </c>
      <c r="E2187">
        <v>-41888.031000000003</v>
      </c>
      <c r="F2187">
        <v>9.4779999999999998</v>
      </c>
      <c r="G2187">
        <f t="shared" si="34"/>
        <v>-41888.031000000003</v>
      </c>
    </row>
    <row r="2188" spans="1:7" x14ac:dyDescent="0.25">
      <c r="A2188">
        <v>91</v>
      </c>
      <c r="B2188">
        <v>75</v>
      </c>
      <c r="C2188">
        <v>166</v>
      </c>
      <c r="D2188" t="s">
        <v>73</v>
      </c>
      <c r="E2188">
        <v>-31893.477999999999</v>
      </c>
      <c r="F2188">
        <v>72.31</v>
      </c>
      <c r="G2188">
        <f t="shared" si="34"/>
        <v>-31893.477999999999</v>
      </c>
    </row>
    <row r="2189" spans="1:7" x14ac:dyDescent="0.25">
      <c r="A2189">
        <v>90</v>
      </c>
      <c r="B2189">
        <v>76</v>
      </c>
      <c r="C2189">
        <v>166</v>
      </c>
      <c r="D2189" t="s">
        <v>74</v>
      </c>
      <c r="E2189">
        <v>-25431.517</v>
      </c>
      <c r="F2189">
        <v>17.966000000000001</v>
      </c>
      <c r="G2189">
        <f t="shared" si="34"/>
        <v>-25431.517</v>
      </c>
    </row>
    <row r="2190" spans="1:7" x14ac:dyDescent="0.25">
      <c r="A2190">
        <v>89</v>
      </c>
      <c r="B2190">
        <v>77</v>
      </c>
      <c r="C2190">
        <v>166</v>
      </c>
      <c r="D2190" t="s">
        <v>75</v>
      </c>
      <c r="E2190" t="s">
        <v>1049</v>
      </c>
      <c r="F2190" t="s">
        <v>203</v>
      </c>
      <c r="G2190" t="e">
        <f t="shared" si="34"/>
        <v>#VALUE!</v>
      </c>
    </row>
    <row r="2191" spans="1:7" x14ac:dyDescent="0.25">
      <c r="A2191">
        <v>88</v>
      </c>
      <c r="B2191">
        <v>78</v>
      </c>
      <c r="C2191">
        <v>166</v>
      </c>
      <c r="D2191" t="s">
        <v>76</v>
      </c>
      <c r="E2191" t="s">
        <v>1050</v>
      </c>
      <c r="F2191" t="s">
        <v>225</v>
      </c>
      <c r="G2191" t="e">
        <f t="shared" si="34"/>
        <v>#VALUE!</v>
      </c>
    </row>
    <row r="2192" spans="1:7" x14ac:dyDescent="0.25">
      <c r="A2192">
        <v>104</v>
      </c>
      <c r="B2192">
        <v>63</v>
      </c>
      <c r="C2192">
        <v>167</v>
      </c>
      <c r="D2192" t="s">
        <v>61</v>
      </c>
      <c r="E2192" t="s">
        <v>1051</v>
      </c>
      <c r="F2192" t="s">
        <v>609</v>
      </c>
      <c r="G2192" t="e">
        <f t="shared" si="34"/>
        <v>#VALUE!</v>
      </c>
    </row>
    <row r="2193" spans="1:7" x14ac:dyDescent="0.25">
      <c r="A2193">
        <v>103</v>
      </c>
      <c r="B2193">
        <v>64</v>
      </c>
      <c r="C2193">
        <v>167</v>
      </c>
      <c r="D2193" t="s">
        <v>62</v>
      </c>
      <c r="E2193" t="s">
        <v>1052</v>
      </c>
      <c r="F2193" t="s">
        <v>200</v>
      </c>
      <c r="G2193" t="e">
        <f t="shared" si="34"/>
        <v>#VALUE!</v>
      </c>
    </row>
    <row r="2194" spans="1:7" x14ac:dyDescent="0.25">
      <c r="A2194">
        <v>102</v>
      </c>
      <c r="B2194">
        <v>65</v>
      </c>
      <c r="C2194">
        <v>167</v>
      </c>
      <c r="D2194" t="s">
        <v>63</v>
      </c>
      <c r="E2194" t="s">
        <v>463</v>
      </c>
      <c r="F2194" t="s">
        <v>203</v>
      </c>
      <c r="G2194" t="e">
        <f t="shared" si="34"/>
        <v>#VALUE!</v>
      </c>
    </row>
    <row r="2195" spans="1:7" x14ac:dyDescent="0.25">
      <c r="A2195">
        <v>101</v>
      </c>
      <c r="B2195">
        <v>66</v>
      </c>
      <c r="C2195">
        <v>167</v>
      </c>
      <c r="D2195" t="s">
        <v>64</v>
      </c>
      <c r="E2195">
        <v>-59930.625999999997</v>
      </c>
      <c r="F2195">
        <v>60.228000000000002</v>
      </c>
      <c r="G2195">
        <f t="shared" si="34"/>
        <v>-59930.625999999997</v>
      </c>
    </row>
    <row r="2196" spans="1:7" x14ac:dyDescent="0.25">
      <c r="A2196">
        <v>100</v>
      </c>
      <c r="B2196">
        <v>67</v>
      </c>
      <c r="C2196">
        <v>167</v>
      </c>
      <c r="D2196" t="s">
        <v>65</v>
      </c>
      <c r="E2196">
        <v>-62280.625999999997</v>
      </c>
      <c r="F2196">
        <v>5.234</v>
      </c>
      <c r="G2196">
        <f t="shared" si="34"/>
        <v>-62280.625999999997</v>
      </c>
    </row>
    <row r="2197" spans="1:7" x14ac:dyDescent="0.25">
      <c r="A2197">
        <v>99</v>
      </c>
      <c r="B2197">
        <v>68</v>
      </c>
      <c r="C2197">
        <v>167</v>
      </c>
      <c r="D2197" t="s">
        <v>66</v>
      </c>
      <c r="E2197">
        <v>-63291.18</v>
      </c>
      <c r="F2197">
        <v>1.1659999999999999</v>
      </c>
      <c r="G2197">
        <f t="shared" si="34"/>
        <v>-63291.18</v>
      </c>
    </row>
    <row r="2198" spans="1:7" x14ac:dyDescent="0.25">
      <c r="A2198">
        <v>98</v>
      </c>
      <c r="B2198">
        <v>69</v>
      </c>
      <c r="C2198">
        <v>167</v>
      </c>
      <c r="D2198" t="s">
        <v>67</v>
      </c>
      <c r="E2198">
        <v>-62543.641000000003</v>
      </c>
      <c r="F2198">
        <v>1.298</v>
      </c>
      <c r="G2198">
        <f t="shared" si="34"/>
        <v>-62543.641000000003</v>
      </c>
    </row>
    <row r="2199" spans="1:7" x14ac:dyDescent="0.25">
      <c r="A2199">
        <v>97</v>
      </c>
      <c r="B2199">
        <v>70</v>
      </c>
      <c r="C2199">
        <v>167</v>
      </c>
      <c r="D2199" t="s">
        <v>68</v>
      </c>
      <c r="E2199">
        <v>-60590.576000000001</v>
      </c>
      <c r="F2199">
        <v>3.9809999999999999</v>
      </c>
      <c r="G2199">
        <f t="shared" si="34"/>
        <v>-60590.576000000001</v>
      </c>
    </row>
    <row r="2200" spans="1:7" x14ac:dyDescent="0.25">
      <c r="A2200">
        <v>96</v>
      </c>
      <c r="B2200">
        <v>71</v>
      </c>
      <c r="C2200">
        <v>167</v>
      </c>
      <c r="D2200" t="s">
        <v>69</v>
      </c>
      <c r="E2200">
        <v>-57501.125</v>
      </c>
      <c r="F2200">
        <v>31.670999999999999</v>
      </c>
      <c r="G2200">
        <f t="shared" si="34"/>
        <v>-57501.125</v>
      </c>
    </row>
    <row r="2201" spans="1:7" x14ac:dyDescent="0.25">
      <c r="A2201">
        <v>95</v>
      </c>
      <c r="B2201">
        <v>72</v>
      </c>
      <c r="C2201">
        <v>167</v>
      </c>
      <c r="D2201" t="s">
        <v>70</v>
      </c>
      <c r="E2201">
        <v>-53467.756000000001</v>
      </c>
      <c r="F2201">
        <v>27.945</v>
      </c>
      <c r="G2201">
        <f t="shared" si="34"/>
        <v>-53467.756000000001</v>
      </c>
    </row>
    <row r="2202" spans="1:7" x14ac:dyDescent="0.25">
      <c r="A2202">
        <v>94</v>
      </c>
      <c r="B2202">
        <v>73</v>
      </c>
      <c r="C2202">
        <v>167</v>
      </c>
      <c r="D2202" t="s">
        <v>71</v>
      </c>
      <c r="E2202">
        <v>-48351.059000000001</v>
      </c>
      <c r="F2202">
        <v>27.945</v>
      </c>
      <c r="G2202">
        <f t="shared" si="34"/>
        <v>-48351.059000000001</v>
      </c>
    </row>
    <row r="2203" spans="1:7" x14ac:dyDescent="0.25">
      <c r="A2203">
        <v>93</v>
      </c>
      <c r="B2203">
        <v>74</v>
      </c>
      <c r="C2203">
        <v>167</v>
      </c>
      <c r="D2203" t="s">
        <v>72</v>
      </c>
      <c r="E2203">
        <v>-42098.057999999997</v>
      </c>
      <c r="F2203">
        <v>18.260999999999999</v>
      </c>
      <c r="G2203">
        <f t="shared" si="34"/>
        <v>-42098.057999999997</v>
      </c>
    </row>
    <row r="2204" spans="1:7" x14ac:dyDescent="0.25">
      <c r="A2204">
        <v>92</v>
      </c>
      <c r="B2204">
        <v>75</v>
      </c>
      <c r="C2204">
        <v>167</v>
      </c>
      <c r="D2204" t="s">
        <v>73</v>
      </c>
      <c r="E2204" t="s">
        <v>1053</v>
      </c>
      <c r="F2204" t="s">
        <v>1054</v>
      </c>
      <c r="G2204" t="e">
        <f t="shared" si="34"/>
        <v>#VALUE!</v>
      </c>
    </row>
    <row r="2205" spans="1:7" x14ac:dyDescent="0.25">
      <c r="A2205">
        <v>91</v>
      </c>
      <c r="B2205">
        <v>76</v>
      </c>
      <c r="C2205">
        <v>167</v>
      </c>
      <c r="D2205" t="s">
        <v>74</v>
      </c>
      <c r="E2205">
        <v>-26501.992999999999</v>
      </c>
      <c r="F2205">
        <v>72.682000000000002</v>
      </c>
      <c r="G2205">
        <f t="shared" si="34"/>
        <v>-26501.992999999999</v>
      </c>
    </row>
    <row r="2206" spans="1:7" x14ac:dyDescent="0.25">
      <c r="A2206">
        <v>90</v>
      </c>
      <c r="B2206">
        <v>77</v>
      </c>
      <c r="C2206">
        <v>167</v>
      </c>
      <c r="D2206" t="s">
        <v>75</v>
      </c>
      <c r="E2206">
        <v>-17072.439999999999</v>
      </c>
      <c r="F2206">
        <v>18.346</v>
      </c>
      <c r="G2206">
        <f t="shared" si="34"/>
        <v>-17072.439999999999</v>
      </c>
    </row>
    <row r="2207" spans="1:7" x14ac:dyDescent="0.25">
      <c r="A2207">
        <v>89</v>
      </c>
      <c r="B2207">
        <v>78</v>
      </c>
      <c r="C2207">
        <v>167</v>
      </c>
      <c r="D2207" t="s">
        <v>76</v>
      </c>
      <c r="E2207" t="s">
        <v>1055</v>
      </c>
      <c r="F2207" t="s">
        <v>230</v>
      </c>
      <c r="G2207" t="e">
        <f t="shared" si="34"/>
        <v>#VALUE!</v>
      </c>
    </row>
    <row r="2208" spans="1:7" x14ac:dyDescent="0.25">
      <c r="A2208">
        <v>105</v>
      </c>
      <c r="B2208">
        <v>63</v>
      </c>
      <c r="C2208">
        <v>168</v>
      </c>
      <c r="D2208" t="s">
        <v>61</v>
      </c>
      <c r="E2208" t="s">
        <v>1056</v>
      </c>
      <c r="F2208" t="s">
        <v>582</v>
      </c>
      <c r="G2208" t="e">
        <f t="shared" si="34"/>
        <v>#VALUE!</v>
      </c>
    </row>
    <row r="2209" spans="1:7" x14ac:dyDescent="0.25">
      <c r="A2209">
        <v>104</v>
      </c>
      <c r="B2209">
        <v>64</v>
      </c>
      <c r="C2209">
        <v>168</v>
      </c>
      <c r="D2209" t="s">
        <v>62</v>
      </c>
      <c r="E2209" t="s">
        <v>1057</v>
      </c>
      <c r="F2209" t="s">
        <v>197</v>
      </c>
      <c r="G2209" t="e">
        <f t="shared" si="34"/>
        <v>#VALUE!</v>
      </c>
    </row>
    <row r="2210" spans="1:7" x14ac:dyDescent="0.25">
      <c r="A2210">
        <v>103</v>
      </c>
      <c r="B2210">
        <v>65</v>
      </c>
      <c r="C2210">
        <v>168</v>
      </c>
      <c r="D2210" t="s">
        <v>63</v>
      </c>
      <c r="E2210" t="s">
        <v>1058</v>
      </c>
      <c r="F2210" t="s">
        <v>200</v>
      </c>
      <c r="G2210" t="e">
        <f t="shared" si="34"/>
        <v>#VALUE!</v>
      </c>
    </row>
    <row r="2211" spans="1:7" x14ac:dyDescent="0.25">
      <c r="A2211">
        <v>102</v>
      </c>
      <c r="B2211">
        <v>66</v>
      </c>
      <c r="C2211">
        <v>168</v>
      </c>
      <c r="D2211" t="s">
        <v>64</v>
      </c>
      <c r="E2211">
        <v>-58559.565999999999</v>
      </c>
      <c r="F2211">
        <v>140.00899999999999</v>
      </c>
      <c r="G2211">
        <f t="shared" si="34"/>
        <v>-58559.565999999999</v>
      </c>
    </row>
    <row r="2212" spans="1:7" x14ac:dyDescent="0.25">
      <c r="A2212">
        <v>101</v>
      </c>
      <c r="B2212">
        <v>67</v>
      </c>
      <c r="C2212">
        <v>168</v>
      </c>
      <c r="D2212" t="s">
        <v>65</v>
      </c>
      <c r="E2212">
        <v>-60061.171000000002</v>
      </c>
      <c r="F2212">
        <v>30.023</v>
      </c>
      <c r="G2212">
        <f t="shared" si="34"/>
        <v>-60061.171000000002</v>
      </c>
    </row>
    <row r="2213" spans="1:7" x14ac:dyDescent="0.25">
      <c r="A2213">
        <v>100</v>
      </c>
      <c r="B2213">
        <v>68</v>
      </c>
      <c r="C2213">
        <v>168</v>
      </c>
      <c r="D2213" t="s">
        <v>66</v>
      </c>
      <c r="E2213">
        <v>-62991.171000000002</v>
      </c>
      <c r="F2213">
        <v>1.1679999999999999</v>
      </c>
      <c r="G2213">
        <f t="shared" si="34"/>
        <v>-62991.171000000002</v>
      </c>
    </row>
    <row r="2214" spans="1:7" x14ac:dyDescent="0.25">
      <c r="A2214">
        <v>99</v>
      </c>
      <c r="B2214">
        <v>69</v>
      </c>
      <c r="C2214">
        <v>168</v>
      </c>
      <c r="D2214" t="s">
        <v>67</v>
      </c>
      <c r="E2214">
        <v>-61312.921000000002</v>
      </c>
      <c r="F2214">
        <v>1.7090000000000001</v>
      </c>
      <c r="G2214">
        <f t="shared" si="34"/>
        <v>-61312.921000000002</v>
      </c>
    </row>
    <row r="2215" spans="1:7" x14ac:dyDescent="0.25">
      <c r="A2215">
        <v>98</v>
      </c>
      <c r="B2215">
        <v>70</v>
      </c>
      <c r="C2215">
        <v>168</v>
      </c>
      <c r="D2215" t="s">
        <v>68</v>
      </c>
      <c r="E2215">
        <v>-61581.900999999998</v>
      </c>
      <c r="F2215">
        <v>1.1950000000000001</v>
      </c>
      <c r="G2215">
        <f t="shared" si="34"/>
        <v>-61581.900999999998</v>
      </c>
    </row>
    <row r="2216" spans="1:7" x14ac:dyDescent="0.25">
      <c r="A2216">
        <v>97</v>
      </c>
      <c r="B2216">
        <v>71</v>
      </c>
      <c r="C2216">
        <v>168</v>
      </c>
      <c r="D2216" t="s">
        <v>69</v>
      </c>
      <c r="E2216">
        <v>-57067.85</v>
      </c>
      <c r="F2216">
        <v>39.265999999999998</v>
      </c>
      <c r="G2216">
        <f t="shared" si="34"/>
        <v>-57067.85</v>
      </c>
    </row>
    <row r="2217" spans="1:7" x14ac:dyDescent="0.25">
      <c r="A2217">
        <v>96</v>
      </c>
      <c r="B2217">
        <v>72</v>
      </c>
      <c r="C2217">
        <v>168</v>
      </c>
      <c r="D2217" t="s">
        <v>70</v>
      </c>
      <c r="E2217">
        <v>-55360.552000000003</v>
      </c>
      <c r="F2217">
        <v>27.945</v>
      </c>
      <c r="G2217">
        <f t="shared" si="34"/>
        <v>-55360.552000000003</v>
      </c>
    </row>
    <row r="2218" spans="1:7" x14ac:dyDescent="0.25">
      <c r="A2218">
        <v>95</v>
      </c>
      <c r="B2218">
        <v>73</v>
      </c>
      <c r="C2218">
        <v>168</v>
      </c>
      <c r="D2218" t="s">
        <v>71</v>
      </c>
      <c r="E2218">
        <v>-48393.908000000003</v>
      </c>
      <c r="F2218">
        <v>27.945</v>
      </c>
      <c r="G2218">
        <f t="shared" si="34"/>
        <v>-48393.908000000003</v>
      </c>
    </row>
    <row r="2219" spans="1:7" x14ac:dyDescent="0.25">
      <c r="A2219">
        <v>94</v>
      </c>
      <c r="B2219">
        <v>74</v>
      </c>
      <c r="C2219">
        <v>168</v>
      </c>
      <c r="D2219" t="s">
        <v>72</v>
      </c>
      <c r="E2219">
        <v>-44893.108999999997</v>
      </c>
      <c r="F2219">
        <v>13.271000000000001</v>
      </c>
      <c r="G2219">
        <f t="shared" si="34"/>
        <v>-44893.108999999997</v>
      </c>
    </row>
    <row r="2220" spans="1:7" x14ac:dyDescent="0.25">
      <c r="A2220">
        <v>93</v>
      </c>
      <c r="B2220">
        <v>75</v>
      </c>
      <c r="C2220">
        <v>168</v>
      </c>
      <c r="D2220" t="s">
        <v>73</v>
      </c>
      <c r="E2220">
        <v>-35794.885000000002</v>
      </c>
      <c r="F2220">
        <v>30.821000000000002</v>
      </c>
      <c r="G2220">
        <f t="shared" si="34"/>
        <v>-35794.885000000002</v>
      </c>
    </row>
    <row r="2221" spans="1:7" x14ac:dyDescent="0.25">
      <c r="A2221">
        <v>92</v>
      </c>
      <c r="B2221">
        <v>76</v>
      </c>
      <c r="C2221">
        <v>168</v>
      </c>
      <c r="D2221" t="s">
        <v>74</v>
      </c>
      <c r="E2221">
        <v>-29995.213</v>
      </c>
      <c r="F2221">
        <v>9.9039999999999999</v>
      </c>
      <c r="G2221">
        <f t="shared" si="34"/>
        <v>-29995.213</v>
      </c>
    </row>
    <row r="2222" spans="1:7" x14ac:dyDescent="0.25">
      <c r="A2222">
        <v>91</v>
      </c>
      <c r="B2222">
        <v>77</v>
      </c>
      <c r="C2222">
        <v>168</v>
      </c>
      <c r="D2222" t="s">
        <v>75</v>
      </c>
      <c r="E2222">
        <v>-18666.225999999999</v>
      </c>
      <c r="F2222">
        <v>55.216000000000001</v>
      </c>
      <c r="G2222">
        <f t="shared" si="34"/>
        <v>-18666.225999999999</v>
      </c>
    </row>
    <row r="2223" spans="1:7" x14ac:dyDescent="0.25">
      <c r="A2223">
        <v>90</v>
      </c>
      <c r="B2223">
        <v>78</v>
      </c>
      <c r="C2223">
        <v>168</v>
      </c>
      <c r="D2223" t="s">
        <v>76</v>
      </c>
      <c r="E2223">
        <v>-11007.46</v>
      </c>
      <c r="F2223">
        <v>149.95099999999999</v>
      </c>
      <c r="G2223">
        <f t="shared" si="34"/>
        <v>-11007.46</v>
      </c>
    </row>
    <row r="2224" spans="1:7" x14ac:dyDescent="0.25">
      <c r="A2224">
        <v>105</v>
      </c>
      <c r="B2224">
        <v>64</v>
      </c>
      <c r="C2224">
        <v>169</v>
      </c>
      <c r="D2224" t="s">
        <v>62</v>
      </c>
      <c r="E2224" t="s">
        <v>1059</v>
      </c>
      <c r="F2224" t="s">
        <v>199</v>
      </c>
      <c r="G2224" t="e">
        <f t="shared" si="34"/>
        <v>#VALUE!</v>
      </c>
    </row>
    <row r="2225" spans="1:7" x14ac:dyDescent="0.25">
      <c r="A2225">
        <v>104</v>
      </c>
      <c r="B2225">
        <v>65</v>
      </c>
      <c r="C2225">
        <v>169</v>
      </c>
      <c r="D2225" t="s">
        <v>63</v>
      </c>
      <c r="E2225" t="s">
        <v>1060</v>
      </c>
      <c r="F2225" t="s">
        <v>200</v>
      </c>
      <c r="G2225" t="e">
        <f t="shared" si="34"/>
        <v>#VALUE!</v>
      </c>
    </row>
    <row r="2226" spans="1:7" x14ac:dyDescent="0.25">
      <c r="A2226">
        <v>103</v>
      </c>
      <c r="B2226">
        <v>66</v>
      </c>
      <c r="C2226">
        <v>169</v>
      </c>
      <c r="D2226" t="s">
        <v>64</v>
      </c>
      <c r="E2226">
        <v>-55597.177000000003</v>
      </c>
      <c r="F2226">
        <v>300.67</v>
      </c>
      <c r="G2226">
        <f t="shared" si="34"/>
        <v>-55597.177000000003</v>
      </c>
    </row>
    <row r="2227" spans="1:7" x14ac:dyDescent="0.25">
      <c r="A2227">
        <v>102</v>
      </c>
      <c r="B2227">
        <v>67</v>
      </c>
      <c r="C2227">
        <v>169</v>
      </c>
      <c r="D2227" t="s">
        <v>65</v>
      </c>
      <c r="E2227">
        <v>-58797.177000000003</v>
      </c>
      <c r="F2227">
        <v>20.059999999999999</v>
      </c>
      <c r="G2227">
        <f t="shared" si="34"/>
        <v>-58797.177000000003</v>
      </c>
    </row>
    <row r="2228" spans="1:7" x14ac:dyDescent="0.25">
      <c r="A2228">
        <v>101</v>
      </c>
      <c r="B2228">
        <v>68</v>
      </c>
      <c r="C2228">
        <v>169</v>
      </c>
      <c r="D2228" t="s">
        <v>66</v>
      </c>
      <c r="E2228">
        <v>-60923.103999999999</v>
      </c>
      <c r="F2228">
        <v>1.179</v>
      </c>
      <c r="G2228">
        <f t="shared" si="34"/>
        <v>-60923.103999999999</v>
      </c>
    </row>
    <row r="2229" spans="1:7" x14ac:dyDescent="0.25">
      <c r="A2229">
        <v>100</v>
      </c>
      <c r="B2229">
        <v>69</v>
      </c>
      <c r="C2229">
        <v>169</v>
      </c>
      <c r="D2229" t="s">
        <v>67</v>
      </c>
      <c r="E2229">
        <v>-61275.212</v>
      </c>
      <c r="F2229">
        <v>0.81200000000000006</v>
      </c>
      <c r="G2229">
        <f t="shared" si="34"/>
        <v>-61275.212</v>
      </c>
    </row>
    <row r="2230" spans="1:7" x14ac:dyDescent="0.25">
      <c r="A2230">
        <v>99</v>
      </c>
      <c r="B2230">
        <v>70</v>
      </c>
      <c r="C2230">
        <v>169</v>
      </c>
      <c r="D2230" t="s">
        <v>68</v>
      </c>
      <c r="E2230">
        <v>-60377.563000000002</v>
      </c>
      <c r="F2230">
        <v>1.2050000000000001</v>
      </c>
      <c r="G2230">
        <f t="shared" si="34"/>
        <v>-60377.563000000002</v>
      </c>
    </row>
    <row r="2231" spans="1:7" x14ac:dyDescent="0.25">
      <c r="A2231">
        <v>98</v>
      </c>
      <c r="B2231">
        <v>71</v>
      </c>
      <c r="C2231">
        <v>169</v>
      </c>
      <c r="D2231" t="s">
        <v>69</v>
      </c>
      <c r="E2231">
        <v>-58084.563000000002</v>
      </c>
      <c r="F2231">
        <v>3.2330000000000001</v>
      </c>
      <c r="G2231">
        <f t="shared" si="34"/>
        <v>-58084.563000000002</v>
      </c>
    </row>
    <row r="2232" spans="1:7" x14ac:dyDescent="0.25">
      <c r="A2232">
        <v>97</v>
      </c>
      <c r="B2232">
        <v>72</v>
      </c>
      <c r="C2232">
        <v>169</v>
      </c>
      <c r="D2232" t="s">
        <v>70</v>
      </c>
      <c r="E2232">
        <v>-54716.889000000003</v>
      </c>
      <c r="F2232">
        <v>27.945</v>
      </c>
      <c r="G2232">
        <f t="shared" si="34"/>
        <v>-54716.889000000003</v>
      </c>
    </row>
    <row r="2233" spans="1:7" x14ac:dyDescent="0.25">
      <c r="A2233">
        <v>96</v>
      </c>
      <c r="B2233">
        <v>73</v>
      </c>
      <c r="C2233">
        <v>169</v>
      </c>
      <c r="D2233" t="s">
        <v>71</v>
      </c>
      <c r="E2233">
        <v>-50290.43</v>
      </c>
      <c r="F2233">
        <v>27.945</v>
      </c>
      <c r="G2233">
        <f t="shared" si="34"/>
        <v>-50290.43</v>
      </c>
    </row>
    <row r="2234" spans="1:7" x14ac:dyDescent="0.25">
      <c r="A2234">
        <v>95</v>
      </c>
      <c r="B2234">
        <v>74</v>
      </c>
      <c r="C2234">
        <v>169</v>
      </c>
      <c r="D2234" t="s">
        <v>72</v>
      </c>
      <c r="E2234">
        <v>-44917.873</v>
      </c>
      <c r="F2234">
        <v>15.436</v>
      </c>
      <c r="G2234">
        <f t="shared" si="34"/>
        <v>-44917.873</v>
      </c>
    </row>
    <row r="2235" spans="1:7" x14ac:dyDescent="0.25">
      <c r="A2235">
        <v>94</v>
      </c>
      <c r="B2235">
        <v>75</v>
      </c>
      <c r="C2235">
        <v>169</v>
      </c>
      <c r="D2235" t="s">
        <v>73</v>
      </c>
      <c r="E2235">
        <v>-38409.232000000004</v>
      </c>
      <c r="F2235">
        <v>11.374000000000001</v>
      </c>
      <c r="G2235">
        <f t="shared" si="34"/>
        <v>-38409.232000000004</v>
      </c>
    </row>
    <row r="2236" spans="1:7" x14ac:dyDescent="0.25">
      <c r="A2236">
        <v>93</v>
      </c>
      <c r="B2236">
        <v>76</v>
      </c>
      <c r="C2236">
        <v>169</v>
      </c>
      <c r="D2236" t="s">
        <v>74</v>
      </c>
      <c r="E2236">
        <v>-30722.690999999999</v>
      </c>
      <c r="F2236">
        <v>25.167000000000002</v>
      </c>
      <c r="G2236">
        <f t="shared" si="34"/>
        <v>-30722.690999999999</v>
      </c>
    </row>
    <row r="2237" spans="1:7" x14ac:dyDescent="0.25">
      <c r="A2237">
        <v>92</v>
      </c>
      <c r="B2237">
        <v>77</v>
      </c>
      <c r="C2237">
        <v>169</v>
      </c>
      <c r="D2237" t="s">
        <v>75</v>
      </c>
      <c r="E2237">
        <v>-22093.839</v>
      </c>
      <c r="F2237">
        <v>23.308</v>
      </c>
      <c r="G2237">
        <f t="shared" si="34"/>
        <v>-22093.839</v>
      </c>
    </row>
    <row r="2238" spans="1:7" x14ac:dyDescent="0.25">
      <c r="A2238">
        <v>91</v>
      </c>
      <c r="B2238">
        <v>78</v>
      </c>
      <c r="C2238">
        <v>169</v>
      </c>
      <c r="D2238" t="s">
        <v>76</v>
      </c>
      <c r="E2238" t="s">
        <v>1061</v>
      </c>
      <c r="F2238" t="s">
        <v>203</v>
      </c>
      <c r="G2238" t="e">
        <f t="shared" si="34"/>
        <v>#VALUE!</v>
      </c>
    </row>
    <row r="2239" spans="1:7" x14ac:dyDescent="0.25">
      <c r="A2239">
        <v>90</v>
      </c>
      <c r="B2239">
        <v>79</v>
      </c>
      <c r="C2239">
        <v>169</v>
      </c>
      <c r="D2239" t="s">
        <v>77</v>
      </c>
      <c r="E2239" t="s">
        <v>487</v>
      </c>
      <c r="F2239" t="s">
        <v>200</v>
      </c>
      <c r="G2239" t="e">
        <f t="shared" si="34"/>
        <v>#VALUE!</v>
      </c>
    </row>
    <row r="2240" spans="1:7" x14ac:dyDescent="0.25">
      <c r="A2240">
        <v>106</v>
      </c>
      <c r="B2240">
        <v>64</v>
      </c>
      <c r="C2240">
        <v>170</v>
      </c>
      <c r="D2240" t="s">
        <v>62</v>
      </c>
      <c r="E2240" t="s">
        <v>1062</v>
      </c>
      <c r="F2240" t="s">
        <v>207</v>
      </c>
      <c r="G2240" t="e">
        <f t="shared" si="34"/>
        <v>#VALUE!</v>
      </c>
    </row>
    <row r="2241" spans="1:7" x14ac:dyDescent="0.25">
      <c r="A2241">
        <v>105</v>
      </c>
      <c r="B2241">
        <v>65</v>
      </c>
      <c r="C2241">
        <v>170</v>
      </c>
      <c r="D2241" t="s">
        <v>63</v>
      </c>
      <c r="E2241" t="s">
        <v>796</v>
      </c>
      <c r="F2241" t="s">
        <v>197</v>
      </c>
      <c r="G2241" t="e">
        <f t="shared" si="34"/>
        <v>#VALUE!</v>
      </c>
    </row>
    <row r="2242" spans="1:7" x14ac:dyDescent="0.25">
      <c r="A2242">
        <v>104</v>
      </c>
      <c r="B2242">
        <v>66</v>
      </c>
      <c r="C2242">
        <v>170</v>
      </c>
      <c r="D2242" t="s">
        <v>64</v>
      </c>
      <c r="E2242" t="s">
        <v>488</v>
      </c>
      <c r="F2242" t="s">
        <v>203</v>
      </c>
      <c r="G2242" t="e">
        <f t="shared" si="34"/>
        <v>#VALUE!</v>
      </c>
    </row>
    <row r="2243" spans="1:7" x14ac:dyDescent="0.25">
      <c r="A2243">
        <v>103</v>
      </c>
      <c r="B2243">
        <v>67</v>
      </c>
      <c r="C2243">
        <v>170</v>
      </c>
      <c r="D2243" t="s">
        <v>65</v>
      </c>
      <c r="E2243">
        <v>-56238.680999999997</v>
      </c>
      <c r="F2243">
        <v>50.024000000000001</v>
      </c>
      <c r="G2243">
        <f t="shared" si="34"/>
        <v>-56238.680999999997</v>
      </c>
    </row>
    <row r="2244" spans="1:7" x14ac:dyDescent="0.25">
      <c r="A2244">
        <v>102</v>
      </c>
      <c r="B2244">
        <v>68</v>
      </c>
      <c r="C2244">
        <v>170</v>
      </c>
      <c r="D2244" t="s">
        <v>66</v>
      </c>
      <c r="E2244">
        <v>-60108.680999999997</v>
      </c>
      <c r="F2244">
        <v>1.546</v>
      </c>
      <c r="G2244">
        <f t="shared" si="34"/>
        <v>-60108.680999999997</v>
      </c>
    </row>
    <row r="2245" spans="1:7" x14ac:dyDescent="0.25">
      <c r="A2245">
        <v>101</v>
      </c>
      <c r="B2245">
        <v>69</v>
      </c>
      <c r="C2245">
        <v>170</v>
      </c>
      <c r="D2245" t="s">
        <v>67</v>
      </c>
      <c r="E2245">
        <v>-59795.853000000003</v>
      </c>
      <c r="F2245">
        <v>0.80100000000000005</v>
      </c>
      <c r="G2245">
        <f t="shared" si="34"/>
        <v>-59795.853000000003</v>
      </c>
    </row>
    <row r="2246" spans="1:7" x14ac:dyDescent="0.25">
      <c r="A2246">
        <v>100</v>
      </c>
      <c r="B2246">
        <v>70</v>
      </c>
      <c r="C2246">
        <v>170</v>
      </c>
      <c r="D2246" t="s">
        <v>68</v>
      </c>
      <c r="E2246">
        <v>-60763.919000000002</v>
      </c>
      <c r="F2246">
        <v>0.01</v>
      </c>
      <c r="G2246">
        <f t="shared" si="34"/>
        <v>-60763.919000000002</v>
      </c>
    </row>
    <row r="2247" spans="1:7" x14ac:dyDescent="0.25">
      <c r="A2247">
        <v>99</v>
      </c>
      <c r="B2247">
        <v>71</v>
      </c>
      <c r="C2247">
        <v>170</v>
      </c>
      <c r="D2247" t="s">
        <v>69</v>
      </c>
      <c r="E2247">
        <v>-57306.224000000002</v>
      </c>
      <c r="F2247">
        <v>16.843</v>
      </c>
      <c r="G2247">
        <f t="shared" si="34"/>
        <v>-57306.224000000002</v>
      </c>
    </row>
    <row r="2248" spans="1:7" x14ac:dyDescent="0.25">
      <c r="A2248">
        <v>98</v>
      </c>
      <c r="B2248">
        <v>72</v>
      </c>
      <c r="C2248">
        <v>170</v>
      </c>
      <c r="D2248" t="s">
        <v>70</v>
      </c>
      <c r="E2248">
        <v>-56253.853999999999</v>
      </c>
      <c r="F2248">
        <v>27.945</v>
      </c>
      <c r="G2248">
        <f t="shared" si="34"/>
        <v>-56253.853999999999</v>
      </c>
    </row>
    <row r="2249" spans="1:7" x14ac:dyDescent="0.25">
      <c r="A2249">
        <v>97</v>
      </c>
      <c r="B2249">
        <v>73</v>
      </c>
      <c r="C2249">
        <v>170</v>
      </c>
      <c r="D2249" t="s">
        <v>71</v>
      </c>
      <c r="E2249">
        <v>-50137.665000000001</v>
      </c>
      <c r="F2249">
        <v>27.945</v>
      </c>
      <c r="G2249">
        <f t="shared" ref="G2249:G2312" si="35">IF(ISNUMBER(E2249),E2249,VALUE(SUBSTITUTE(E2249,"#",".01")))</f>
        <v>-50137.665000000001</v>
      </c>
    </row>
    <row r="2250" spans="1:7" x14ac:dyDescent="0.25">
      <c r="A2250">
        <v>96</v>
      </c>
      <c r="B2250">
        <v>74</v>
      </c>
      <c r="C2250">
        <v>170</v>
      </c>
      <c r="D2250" t="s">
        <v>72</v>
      </c>
      <c r="E2250">
        <v>-47290.832000000002</v>
      </c>
      <c r="F2250">
        <v>13.195</v>
      </c>
      <c r="G2250">
        <f t="shared" si="35"/>
        <v>-47290.832000000002</v>
      </c>
    </row>
    <row r="2251" spans="1:7" x14ac:dyDescent="0.25">
      <c r="A2251">
        <v>95</v>
      </c>
      <c r="B2251">
        <v>75</v>
      </c>
      <c r="C2251">
        <v>170</v>
      </c>
      <c r="D2251" t="s">
        <v>73</v>
      </c>
      <c r="E2251">
        <v>-38913.192999999999</v>
      </c>
      <c r="F2251">
        <v>23.109000000000002</v>
      </c>
      <c r="G2251">
        <f t="shared" si="35"/>
        <v>-38913.192999999999</v>
      </c>
    </row>
    <row r="2252" spans="1:7" x14ac:dyDescent="0.25">
      <c r="A2252">
        <v>94</v>
      </c>
      <c r="B2252">
        <v>76</v>
      </c>
      <c r="C2252">
        <v>170</v>
      </c>
      <c r="D2252" t="s">
        <v>74</v>
      </c>
      <c r="E2252">
        <v>-33926.247000000003</v>
      </c>
      <c r="F2252">
        <v>9.7729999999999997</v>
      </c>
      <c r="G2252">
        <f t="shared" si="35"/>
        <v>-33926.247000000003</v>
      </c>
    </row>
    <row r="2253" spans="1:7" x14ac:dyDescent="0.25">
      <c r="A2253">
        <v>93</v>
      </c>
      <c r="B2253">
        <v>77</v>
      </c>
      <c r="C2253">
        <v>170</v>
      </c>
      <c r="D2253" t="s">
        <v>75</v>
      </c>
      <c r="E2253" t="s">
        <v>1063</v>
      </c>
      <c r="F2253" t="s">
        <v>1064</v>
      </c>
      <c r="G2253" t="e">
        <f t="shared" si="35"/>
        <v>#VALUE!</v>
      </c>
    </row>
    <row r="2254" spans="1:7" x14ac:dyDescent="0.25">
      <c r="A2254">
        <v>92</v>
      </c>
      <c r="B2254">
        <v>78</v>
      </c>
      <c r="C2254">
        <v>170</v>
      </c>
      <c r="D2254" t="s">
        <v>76</v>
      </c>
      <c r="E2254">
        <v>-16299.192999999999</v>
      </c>
      <c r="F2254">
        <v>18.247</v>
      </c>
      <c r="G2254">
        <f t="shared" si="35"/>
        <v>-16299.192999999999</v>
      </c>
    </row>
    <row r="2255" spans="1:7" x14ac:dyDescent="0.25">
      <c r="A2255">
        <v>91</v>
      </c>
      <c r="B2255">
        <v>79</v>
      </c>
      <c r="C2255">
        <v>170</v>
      </c>
      <c r="D2255" t="s">
        <v>77</v>
      </c>
      <c r="E2255" t="s">
        <v>1065</v>
      </c>
      <c r="F2255" t="s">
        <v>203</v>
      </c>
      <c r="G2255" t="e">
        <f t="shared" si="35"/>
        <v>#VALUE!</v>
      </c>
    </row>
    <row r="2256" spans="1:7" x14ac:dyDescent="0.25">
      <c r="A2256">
        <v>106</v>
      </c>
      <c r="B2256">
        <v>65</v>
      </c>
      <c r="C2256">
        <v>171</v>
      </c>
      <c r="D2256" t="s">
        <v>63</v>
      </c>
      <c r="E2256" t="s">
        <v>1066</v>
      </c>
      <c r="F2256" t="s">
        <v>199</v>
      </c>
      <c r="G2256" t="e">
        <f t="shared" si="35"/>
        <v>#VALUE!</v>
      </c>
    </row>
    <row r="2257" spans="1:7" x14ac:dyDescent="0.25">
      <c r="A2257">
        <v>105</v>
      </c>
      <c r="B2257">
        <v>66</v>
      </c>
      <c r="C2257">
        <v>171</v>
      </c>
      <c r="D2257" t="s">
        <v>64</v>
      </c>
      <c r="E2257" t="s">
        <v>1067</v>
      </c>
      <c r="F2257" t="s">
        <v>200</v>
      </c>
      <c r="G2257" t="e">
        <f t="shared" si="35"/>
        <v>#VALUE!</v>
      </c>
    </row>
    <row r="2258" spans="1:7" x14ac:dyDescent="0.25">
      <c r="A2258">
        <v>104</v>
      </c>
      <c r="B2258">
        <v>67</v>
      </c>
      <c r="C2258">
        <v>171</v>
      </c>
      <c r="D2258" t="s">
        <v>65</v>
      </c>
      <c r="E2258">
        <v>-54518.955999999998</v>
      </c>
      <c r="F2258">
        <v>600.00199999999995</v>
      </c>
      <c r="G2258">
        <f t="shared" si="35"/>
        <v>-54518.955999999998</v>
      </c>
    </row>
    <row r="2259" spans="1:7" x14ac:dyDescent="0.25">
      <c r="A2259">
        <v>103</v>
      </c>
      <c r="B2259">
        <v>68</v>
      </c>
      <c r="C2259">
        <v>171</v>
      </c>
      <c r="D2259" t="s">
        <v>66</v>
      </c>
      <c r="E2259">
        <v>-57718.955999999998</v>
      </c>
      <c r="F2259">
        <v>1.5569999999999999</v>
      </c>
      <c r="G2259">
        <f t="shared" si="35"/>
        <v>-57718.955999999998</v>
      </c>
    </row>
    <row r="2260" spans="1:7" x14ac:dyDescent="0.25">
      <c r="A2260">
        <v>102</v>
      </c>
      <c r="B2260">
        <v>69</v>
      </c>
      <c r="C2260">
        <v>171</v>
      </c>
      <c r="D2260" t="s">
        <v>67</v>
      </c>
      <c r="E2260">
        <v>-59210.298000000003</v>
      </c>
      <c r="F2260">
        <v>0.97199999999999998</v>
      </c>
      <c r="G2260">
        <f t="shared" si="35"/>
        <v>-59210.298000000003</v>
      </c>
    </row>
    <row r="2261" spans="1:7" x14ac:dyDescent="0.25">
      <c r="A2261">
        <v>101</v>
      </c>
      <c r="B2261">
        <v>70</v>
      </c>
      <c r="C2261">
        <v>171</v>
      </c>
      <c r="D2261" t="s">
        <v>68</v>
      </c>
      <c r="E2261">
        <v>-59306.81</v>
      </c>
      <c r="F2261">
        <v>1.2999999999999999E-2</v>
      </c>
      <c r="G2261">
        <f t="shared" si="35"/>
        <v>-59306.81</v>
      </c>
    </row>
    <row r="2262" spans="1:7" x14ac:dyDescent="0.25">
      <c r="A2262">
        <v>100</v>
      </c>
      <c r="B2262">
        <v>71</v>
      </c>
      <c r="C2262">
        <v>171</v>
      </c>
      <c r="D2262" t="s">
        <v>69</v>
      </c>
      <c r="E2262">
        <v>-57828.394999999997</v>
      </c>
      <c r="F2262">
        <v>1.8620000000000001</v>
      </c>
      <c r="G2262">
        <f t="shared" si="35"/>
        <v>-57828.394999999997</v>
      </c>
    </row>
    <row r="2263" spans="1:7" x14ac:dyDescent="0.25">
      <c r="A2263">
        <v>99</v>
      </c>
      <c r="B2263">
        <v>72</v>
      </c>
      <c r="C2263">
        <v>171</v>
      </c>
      <c r="D2263" t="s">
        <v>70</v>
      </c>
      <c r="E2263">
        <v>-55431.345000000001</v>
      </c>
      <c r="F2263">
        <v>28.876000000000001</v>
      </c>
      <c r="G2263">
        <f t="shared" si="35"/>
        <v>-55431.345000000001</v>
      </c>
    </row>
    <row r="2264" spans="1:7" x14ac:dyDescent="0.25">
      <c r="A2264">
        <v>98</v>
      </c>
      <c r="B2264">
        <v>73</v>
      </c>
      <c r="C2264">
        <v>171</v>
      </c>
      <c r="D2264" t="s">
        <v>71</v>
      </c>
      <c r="E2264">
        <v>-51720.273000000001</v>
      </c>
      <c r="F2264">
        <v>27.945</v>
      </c>
      <c r="G2264">
        <f t="shared" si="35"/>
        <v>-51720.273000000001</v>
      </c>
    </row>
    <row r="2265" spans="1:7" x14ac:dyDescent="0.25">
      <c r="A2265">
        <v>97</v>
      </c>
      <c r="B2265">
        <v>74</v>
      </c>
      <c r="C2265">
        <v>171</v>
      </c>
      <c r="D2265" t="s">
        <v>72</v>
      </c>
      <c r="E2265">
        <v>-47086.09</v>
      </c>
      <c r="F2265">
        <v>27.945</v>
      </c>
      <c r="G2265">
        <f t="shared" si="35"/>
        <v>-47086.09</v>
      </c>
    </row>
    <row r="2266" spans="1:7" x14ac:dyDescent="0.25">
      <c r="A2266">
        <v>96</v>
      </c>
      <c r="B2266">
        <v>75</v>
      </c>
      <c r="C2266">
        <v>171</v>
      </c>
      <c r="D2266" t="s">
        <v>73</v>
      </c>
      <c r="E2266">
        <v>-41250.28</v>
      </c>
      <c r="F2266">
        <v>27.945</v>
      </c>
      <c r="G2266">
        <f t="shared" si="35"/>
        <v>-41250.28</v>
      </c>
    </row>
    <row r="2267" spans="1:7" x14ac:dyDescent="0.25">
      <c r="A2267">
        <v>95</v>
      </c>
      <c r="B2267">
        <v>76</v>
      </c>
      <c r="C2267">
        <v>171</v>
      </c>
      <c r="D2267" t="s">
        <v>74</v>
      </c>
      <c r="E2267">
        <v>-34301.942000000003</v>
      </c>
      <c r="F2267">
        <v>17.823</v>
      </c>
      <c r="G2267">
        <f t="shared" si="35"/>
        <v>-34301.942000000003</v>
      </c>
    </row>
    <row r="2268" spans="1:7" x14ac:dyDescent="0.25">
      <c r="A2268">
        <v>94</v>
      </c>
      <c r="B2268">
        <v>77</v>
      </c>
      <c r="C2268">
        <v>171</v>
      </c>
      <c r="D2268" t="s">
        <v>75</v>
      </c>
      <c r="E2268">
        <v>-26412.025000000001</v>
      </c>
      <c r="F2268">
        <v>38.466000000000001</v>
      </c>
      <c r="G2268">
        <f t="shared" si="35"/>
        <v>-26412.025000000001</v>
      </c>
    </row>
    <row r="2269" spans="1:7" x14ac:dyDescent="0.25">
      <c r="A2269">
        <v>93</v>
      </c>
      <c r="B2269">
        <v>78</v>
      </c>
      <c r="C2269">
        <v>171</v>
      </c>
      <c r="D2269" t="s">
        <v>76</v>
      </c>
      <c r="E2269">
        <v>-17469.702000000001</v>
      </c>
      <c r="F2269">
        <v>72.747</v>
      </c>
      <c r="G2269">
        <f t="shared" si="35"/>
        <v>-17469.702000000001</v>
      </c>
    </row>
    <row r="2270" spans="1:7" x14ac:dyDescent="0.25">
      <c r="A2270">
        <v>92</v>
      </c>
      <c r="B2270">
        <v>79</v>
      </c>
      <c r="C2270">
        <v>171</v>
      </c>
      <c r="D2270" t="s">
        <v>77</v>
      </c>
      <c r="E2270">
        <v>-7562.2950000000001</v>
      </c>
      <c r="F2270">
        <v>20.713000000000001</v>
      </c>
      <c r="G2270">
        <f t="shared" si="35"/>
        <v>-7562.2950000000001</v>
      </c>
    </row>
    <row r="2271" spans="1:7" x14ac:dyDescent="0.25">
      <c r="A2271">
        <v>91</v>
      </c>
      <c r="B2271">
        <v>80</v>
      </c>
      <c r="C2271">
        <v>171</v>
      </c>
      <c r="D2271" t="s">
        <v>78</v>
      </c>
      <c r="E2271" t="s">
        <v>1068</v>
      </c>
      <c r="F2271" t="s">
        <v>1069</v>
      </c>
      <c r="G2271" t="e">
        <f t="shared" si="35"/>
        <v>#VALUE!</v>
      </c>
    </row>
    <row r="2272" spans="1:7" x14ac:dyDescent="0.25">
      <c r="A2272">
        <v>107</v>
      </c>
      <c r="B2272">
        <v>65</v>
      </c>
      <c r="C2272">
        <v>172</v>
      </c>
      <c r="D2272" t="s">
        <v>63</v>
      </c>
      <c r="E2272" t="s">
        <v>1070</v>
      </c>
      <c r="F2272" t="s">
        <v>199</v>
      </c>
      <c r="G2272" t="e">
        <f t="shared" si="35"/>
        <v>#VALUE!</v>
      </c>
    </row>
    <row r="2273" spans="1:7" x14ac:dyDescent="0.25">
      <c r="A2273">
        <v>106</v>
      </c>
      <c r="B2273">
        <v>66</v>
      </c>
      <c r="C2273">
        <v>172</v>
      </c>
      <c r="D2273" t="s">
        <v>64</v>
      </c>
      <c r="E2273" t="s">
        <v>1071</v>
      </c>
      <c r="F2273" t="s">
        <v>200</v>
      </c>
      <c r="G2273" t="e">
        <f t="shared" si="35"/>
        <v>#VALUE!</v>
      </c>
    </row>
    <row r="2274" spans="1:7" x14ac:dyDescent="0.25">
      <c r="A2274">
        <v>105</v>
      </c>
      <c r="B2274">
        <v>67</v>
      </c>
      <c r="C2274">
        <v>172</v>
      </c>
      <c r="D2274" t="s">
        <v>65</v>
      </c>
      <c r="E2274" t="s">
        <v>1072</v>
      </c>
      <c r="F2274" t="s">
        <v>203</v>
      </c>
      <c r="G2274" t="e">
        <f t="shared" si="35"/>
        <v>#VALUE!</v>
      </c>
    </row>
    <row r="2275" spans="1:7" x14ac:dyDescent="0.25">
      <c r="A2275">
        <v>104</v>
      </c>
      <c r="B2275">
        <v>68</v>
      </c>
      <c r="C2275">
        <v>172</v>
      </c>
      <c r="D2275" t="s">
        <v>66</v>
      </c>
      <c r="E2275">
        <v>-56483.612000000001</v>
      </c>
      <c r="F2275">
        <v>4.008</v>
      </c>
      <c r="G2275">
        <f t="shared" si="35"/>
        <v>-56483.612000000001</v>
      </c>
    </row>
    <row r="2276" spans="1:7" x14ac:dyDescent="0.25">
      <c r="A2276">
        <v>103</v>
      </c>
      <c r="B2276">
        <v>69</v>
      </c>
      <c r="C2276">
        <v>172</v>
      </c>
      <c r="D2276" t="s">
        <v>67</v>
      </c>
      <c r="E2276">
        <v>-57374.379000000001</v>
      </c>
      <c r="F2276">
        <v>5.5030000000000001</v>
      </c>
      <c r="G2276">
        <f t="shared" si="35"/>
        <v>-57374.379000000001</v>
      </c>
    </row>
    <row r="2277" spans="1:7" x14ac:dyDescent="0.25">
      <c r="A2277">
        <v>102</v>
      </c>
      <c r="B2277">
        <v>70</v>
      </c>
      <c r="C2277">
        <v>172</v>
      </c>
      <c r="D2277" t="s">
        <v>68</v>
      </c>
      <c r="E2277">
        <v>-59255.446000000004</v>
      </c>
      <c r="F2277">
        <v>1.4E-2</v>
      </c>
      <c r="G2277">
        <f t="shared" si="35"/>
        <v>-59255.446000000004</v>
      </c>
    </row>
    <row r="2278" spans="1:7" x14ac:dyDescent="0.25">
      <c r="A2278">
        <v>101</v>
      </c>
      <c r="B2278">
        <v>71</v>
      </c>
      <c r="C2278">
        <v>172</v>
      </c>
      <c r="D2278" t="s">
        <v>69</v>
      </c>
      <c r="E2278">
        <v>-56735.98</v>
      </c>
      <c r="F2278">
        <v>2.3359999999999999</v>
      </c>
      <c r="G2278">
        <f t="shared" si="35"/>
        <v>-56735.98</v>
      </c>
    </row>
    <row r="2279" spans="1:7" x14ac:dyDescent="0.25">
      <c r="A2279">
        <v>100</v>
      </c>
      <c r="B2279">
        <v>72</v>
      </c>
      <c r="C2279">
        <v>172</v>
      </c>
      <c r="D2279" t="s">
        <v>70</v>
      </c>
      <c r="E2279">
        <v>-56402.226000000002</v>
      </c>
      <c r="F2279">
        <v>24.428000000000001</v>
      </c>
      <c r="G2279">
        <f t="shared" si="35"/>
        <v>-56402.226000000002</v>
      </c>
    </row>
    <row r="2280" spans="1:7" x14ac:dyDescent="0.25">
      <c r="A2280">
        <v>99</v>
      </c>
      <c r="B2280">
        <v>73</v>
      </c>
      <c r="C2280">
        <v>172</v>
      </c>
      <c r="D2280" t="s">
        <v>71</v>
      </c>
      <c r="E2280">
        <v>-51329.976999999999</v>
      </c>
      <c r="F2280">
        <v>27.945</v>
      </c>
      <c r="G2280">
        <f t="shared" si="35"/>
        <v>-51329.976999999999</v>
      </c>
    </row>
    <row r="2281" spans="1:7" x14ac:dyDescent="0.25">
      <c r="A2281">
        <v>98</v>
      </c>
      <c r="B2281">
        <v>74</v>
      </c>
      <c r="C2281">
        <v>172</v>
      </c>
      <c r="D2281" t="s">
        <v>72</v>
      </c>
      <c r="E2281">
        <v>-49097.186000000002</v>
      </c>
      <c r="F2281">
        <v>27.945</v>
      </c>
      <c r="G2281">
        <f t="shared" si="35"/>
        <v>-49097.186000000002</v>
      </c>
    </row>
    <row r="2282" spans="1:7" x14ac:dyDescent="0.25">
      <c r="A2282">
        <v>97</v>
      </c>
      <c r="B2282">
        <v>75</v>
      </c>
      <c r="C2282">
        <v>172</v>
      </c>
      <c r="D2282" t="s">
        <v>73</v>
      </c>
      <c r="E2282">
        <v>-41537.106</v>
      </c>
      <c r="F2282">
        <v>38.994999999999997</v>
      </c>
      <c r="G2282">
        <f t="shared" si="35"/>
        <v>-41537.106</v>
      </c>
    </row>
    <row r="2283" spans="1:7" x14ac:dyDescent="0.25">
      <c r="A2283">
        <v>96</v>
      </c>
      <c r="B2283">
        <v>76</v>
      </c>
      <c r="C2283">
        <v>172</v>
      </c>
      <c r="D2283" t="s">
        <v>74</v>
      </c>
      <c r="E2283">
        <v>-37243.841999999997</v>
      </c>
      <c r="F2283">
        <v>12.782</v>
      </c>
      <c r="G2283">
        <f t="shared" si="35"/>
        <v>-37243.841999999997</v>
      </c>
    </row>
    <row r="2284" spans="1:7" x14ac:dyDescent="0.25">
      <c r="A2284">
        <v>95</v>
      </c>
      <c r="B2284">
        <v>77</v>
      </c>
      <c r="C2284">
        <v>172</v>
      </c>
      <c r="D2284" t="s">
        <v>75</v>
      </c>
      <c r="E2284">
        <v>-27379.368999999999</v>
      </c>
      <c r="F2284">
        <v>32.402000000000001</v>
      </c>
      <c r="G2284">
        <f t="shared" si="35"/>
        <v>-27379.368999999999</v>
      </c>
    </row>
    <row r="2285" spans="1:7" x14ac:dyDescent="0.25">
      <c r="A2285">
        <v>94</v>
      </c>
      <c r="B2285">
        <v>78</v>
      </c>
      <c r="C2285">
        <v>172</v>
      </c>
      <c r="D2285" t="s">
        <v>76</v>
      </c>
      <c r="E2285">
        <v>-21106.92</v>
      </c>
      <c r="F2285">
        <v>10.377000000000001</v>
      </c>
      <c r="G2285">
        <f t="shared" si="35"/>
        <v>-21106.92</v>
      </c>
    </row>
    <row r="2286" spans="1:7" x14ac:dyDescent="0.25">
      <c r="A2286">
        <v>93</v>
      </c>
      <c r="B2286">
        <v>79</v>
      </c>
      <c r="C2286">
        <v>172</v>
      </c>
      <c r="D2286" t="s">
        <v>77</v>
      </c>
      <c r="E2286">
        <v>-9318.0059999999994</v>
      </c>
      <c r="F2286">
        <v>56.158000000000001</v>
      </c>
      <c r="G2286">
        <f t="shared" si="35"/>
        <v>-9318.0059999999994</v>
      </c>
    </row>
    <row r="2287" spans="1:7" x14ac:dyDescent="0.25">
      <c r="A2287">
        <v>92</v>
      </c>
      <c r="B2287">
        <v>80</v>
      </c>
      <c r="C2287">
        <v>172</v>
      </c>
      <c r="D2287" t="s">
        <v>78</v>
      </c>
      <c r="E2287">
        <v>-1058.7439999999999</v>
      </c>
      <c r="F2287">
        <v>150.07900000000001</v>
      </c>
      <c r="G2287">
        <f t="shared" si="35"/>
        <v>-1058.7439999999999</v>
      </c>
    </row>
    <row r="2288" spans="1:7" x14ac:dyDescent="0.25">
      <c r="A2288">
        <v>107</v>
      </c>
      <c r="B2288">
        <v>66</v>
      </c>
      <c r="C2288">
        <v>173</v>
      </c>
      <c r="D2288" t="s">
        <v>64</v>
      </c>
      <c r="E2288" t="s">
        <v>953</v>
      </c>
      <c r="F2288" t="s">
        <v>197</v>
      </c>
      <c r="G2288" t="e">
        <f t="shared" si="35"/>
        <v>#VALUE!</v>
      </c>
    </row>
    <row r="2289" spans="1:7" x14ac:dyDescent="0.25">
      <c r="A2289">
        <v>106</v>
      </c>
      <c r="B2289">
        <v>67</v>
      </c>
      <c r="C2289">
        <v>173</v>
      </c>
      <c r="D2289" t="s">
        <v>65</v>
      </c>
      <c r="E2289" t="s">
        <v>1073</v>
      </c>
      <c r="F2289" t="s">
        <v>200</v>
      </c>
      <c r="G2289" t="e">
        <f t="shared" si="35"/>
        <v>#VALUE!</v>
      </c>
    </row>
    <row r="2290" spans="1:7" x14ac:dyDescent="0.25">
      <c r="A2290">
        <v>105</v>
      </c>
      <c r="B2290">
        <v>68</v>
      </c>
      <c r="C2290">
        <v>173</v>
      </c>
      <c r="D2290" t="s">
        <v>66</v>
      </c>
      <c r="E2290" t="s">
        <v>240</v>
      </c>
      <c r="F2290" t="s">
        <v>203</v>
      </c>
      <c r="G2290" t="e">
        <f t="shared" si="35"/>
        <v>#VALUE!</v>
      </c>
    </row>
    <row r="2291" spans="1:7" x14ac:dyDescent="0.25">
      <c r="A2291">
        <v>104</v>
      </c>
      <c r="B2291">
        <v>69</v>
      </c>
      <c r="C2291">
        <v>173</v>
      </c>
      <c r="D2291" t="s">
        <v>67</v>
      </c>
      <c r="E2291">
        <v>-56256.059000000001</v>
      </c>
      <c r="F2291">
        <v>4.4000000000000004</v>
      </c>
      <c r="G2291">
        <f t="shared" si="35"/>
        <v>-56256.059000000001</v>
      </c>
    </row>
    <row r="2292" spans="1:7" x14ac:dyDescent="0.25">
      <c r="A2292">
        <v>103</v>
      </c>
      <c r="B2292">
        <v>70</v>
      </c>
      <c r="C2292">
        <v>173</v>
      </c>
      <c r="D2292" t="s">
        <v>68</v>
      </c>
      <c r="E2292">
        <v>-57551.224999999999</v>
      </c>
      <c r="F2292">
        <v>1.0999999999999999E-2</v>
      </c>
      <c r="G2292">
        <f t="shared" si="35"/>
        <v>-57551.224999999999</v>
      </c>
    </row>
    <row r="2293" spans="1:7" x14ac:dyDescent="0.25">
      <c r="A2293">
        <v>102</v>
      </c>
      <c r="B2293">
        <v>71</v>
      </c>
      <c r="C2293">
        <v>173</v>
      </c>
      <c r="D2293" t="s">
        <v>69</v>
      </c>
      <c r="E2293">
        <v>-56880.915999999997</v>
      </c>
      <c r="F2293">
        <v>1.5669999999999999</v>
      </c>
      <c r="G2293">
        <f t="shared" si="35"/>
        <v>-56880.915999999997</v>
      </c>
    </row>
    <row r="2294" spans="1:7" x14ac:dyDescent="0.25">
      <c r="A2294">
        <v>101</v>
      </c>
      <c r="B2294">
        <v>72</v>
      </c>
      <c r="C2294">
        <v>173</v>
      </c>
      <c r="D2294" t="s">
        <v>70</v>
      </c>
      <c r="E2294">
        <v>-55411.784</v>
      </c>
      <c r="F2294">
        <v>27.945</v>
      </c>
      <c r="G2294">
        <f t="shared" si="35"/>
        <v>-55411.784</v>
      </c>
    </row>
    <row r="2295" spans="1:7" x14ac:dyDescent="0.25">
      <c r="A2295">
        <v>100</v>
      </c>
      <c r="B2295">
        <v>73</v>
      </c>
      <c r="C2295">
        <v>173</v>
      </c>
      <c r="D2295" t="s">
        <v>71</v>
      </c>
      <c r="E2295">
        <v>-52396.538</v>
      </c>
      <c r="F2295">
        <v>27.945</v>
      </c>
      <c r="G2295">
        <f t="shared" si="35"/>
        <v>-52396.538</v>
      </c>
    </row>
    <row r="2296" spans="1:7" x14ac:dyDescent="0.25">
      <c r="A2296">
        <v>99</v>
      </c>
      <c r="B2296">
        <v>74</v>
      </c>
      <c r="C2296">
        <v>173</v>
      </c>
      <c r="D2296" t="s">
        <v>72</v>
      </c>
      <c r="E2296">
        <v>-48727.383000000002</v>
      </c>
      <c r="F2296">
        <v>27.945</v>
      </c>
      <c r="G2296">
        <f t="shared" si="35"/>
        <v>-48727.383000000002</v>
      </c>
    </row>
    <row r="2297" spans="1:7" x14ac:dyDescent="0.25">
      <c r="A2297">
        <v>98</v>
      </c>
      <c r="B2297">
        <v>75</v>
      </c>
      <c r="C2297">
        <v>173</v>
      </c>
      <c r="D2297" t="s">
        <v>73</v>
      </c>
      <c r="E2297">
        <v>-43553.864999999998</v>
      </c>
      <c r="F2297">
        <v>27.945</v>
      </c>
      <c r="G2297">
        <f t="shared" si="35"/>
        <v>-43553.864999999998</v>
      </c>
    </row>
    <row r="2298" spans="1:7" x14ac:dyDescent="0.25">
      <c r="A2298">
        <v>97</v>
      </c>
      <c r="B2298">
        <v>76</v>
      </c>
      <c r="C2298">
        <v>173</v>
      </c>
      <c r="D2298" t="s">
        <v>74</v>
      </c>
      <c r="E2298">
        <v>-37438.256999999998</v>
      </c>
      <c r="F2298">
        <v>14.959</v>
      </c>
      <c r="G2298">
        <f t="shared" si="35"/>
        <v>-37438.256999999998</v>
      </c>
    </row>
    <row r="2299" spans="1:7" x14ac:dyDescent="0.25">
      <c r="A2299">
        <v>96</v>
      </c>
      <c r="B2299">
        <v>77</v>
      </c>
      <c r="C2299">
        <v>173</v>
      </c>
      <c r="D2299" t="s">
        <v>75</v>
      </c>
      <c r="E2299">
        <v>-30268.435000000001</v>
      </c>
      <c r="F2299">
        <v>11.026</v>
      </c>
      <c r="G2299">
        <f t="shared" si="35"/>
        <v>-30268.435000000001</v>
      </c>
    </row>
    <row r="2300" spans="1:7" x14ac:dyDescent="0.25">
      <c r="A2300">
        <v>95</v>
      </c>
      <c r="B2300">
        <v>78</v>
      </c>
      <c r="C2300">
        <v>173</v>
      </c>
      <c r="D2300" t="s">
        <v>76</v>
      </c>
      <c r="E2300">
        <v>-21942.911</v>
      </c>
      <c r="F2300">
        <v>55.976999999999997</v>
      </c>
      <c r="G2300">
        <f t="shared" si="35"/>
        <v>-21942.911</v>
      </c>
    </row>
    <row r="2301" spans="1:7" x14ac:dyDescent="0.25">
      <c r="A2301">
        <v>94</v>
      </c>
      <c r="B2301">
        <v>79</v>
      </c>
      <c r="C2301">
        <v>173</v>
      </c>
      <c r="D2301" t="s">
        <v>77</v>
      </c>
      <c r="E2301">
        <v>-12832.44</v>
      </c>
      <c r="F2301">
        <v>22.783999999999999</v>
      </c>
      <c r="G2301">
        <f t="shared" si="35"/>
        <v>-12832.44</v>
      </c>
    </row>
    <row r="2302" spans="1:7" x14ac:dyDescent="0.25">
      <c r="A2302">
        <v>93</v>
      </c>
      <c r="B2302">
        <v>80</v>
      </c>
      <c r="C2302">
        <v>173</v>
      </c>
      <c r="D2302" t="s">
        <v>78</v>
      </c>
      <c r="E2302" t="s">
        <v>1074</v>
      </c>
      <c r="F2302" t="s">
        <v>203</v>
      </c>
      <c r="G2302" t="e">
        <f t="shared" si="35"/>
        <v>#VALUE!</v>
      </c>
    </row>
    <row r="2303" spans="1:7" x14ac:dyDescent="0.25">
      <c r="A2303">
        <v>108</v>
      </c>
      <c r="B2303">
        <v>66</v>
      </c>
      <c r="C2303">
        <v>174</v>
      </c>
      <c r="D2303" t="s">
        <v>64</v>
      </c>
      <c r="E2303" t="s">
        <v>1075</v>
      </c>
      <c r="F2303" t="s">
        <v>199</v>
      </c>
      <c r="G2303" t="e">
        <f t="shared" si="35"/>
        <v>#VALUE!</v>
      </c>
    </row>
    <row r="2304" spans="1:7" x14ac:dyDescent="0.25">
      <c r="A2304">
        <v>107</v>
      </c>
      <c r="B2304">
        <v>67</v>
      </c>
      <c r="C2304">
        <v>174</v>
      </c>
      <c r="D2304" t="s">
        <v>65</v>
      </c>
      <c r="E2304" t="s">
        <v>1076</v>
      </c>
      <c r="F2304" t="s">
        <v>200</v>
      </c>
      <c r="G2304" t="e">
        <f t="shared" si="35"/>
        <v>#VALUE!</v>
      </c>
    </row>
    <row r="2305" spans="1:7" x14ac:dyDescent="0.25">
      <c r="A2305">
        <v>106</v>
      </c>
      <c r="B2305">
        <v>68</v>
      </c>
      <c r="C2305">
        <v>174</v>
      </c>
      <c r="D2305" t="s">
        <v>66</v>
      </c>
      <c r="E2305" t="s">
        <v>489</v>
      </c>
      <c r="F2305" t="s">
        <v>200</v>
      </c>
      <c r="G2305" t="e">
        <f t="shared" si="35"/>
        <v>#VALUE!</v>
      </c>
    </row>
    <row r="2306" spans="1:7" x14ac:dyDescent="0.25">
      <c r="A2306">
        <v>105</v>
      </c>
      <c r="B2306">
        <v>69</v>
      </c>
      <c r="C2306">
        <v>174</v>
      </c>
      <c r="D2306" t="s">
        <v>67</v>
      </c>
      <c r="E2306">
        <v>-53864.512000000002</v>
      </c>
      <c r="F2306">
        <v>44.720999999999997</v>
      </c>
      <c r="G2306">
        <f t="shared" si="35"/>
        <v>-53864.512000000002</v>
      </c>
    </row>
    <row r="2307" spans="1:7" x14ac:dyDescent="0.25">
      <c r="A2307">
        <v>104</v>
      </c>
      <c r="B2307">
        <v>70</v>
      </c>
      <c r="C2307">
        <v>174</v>
      </c>
      <c r="D2307" t="s">
        <v>68</v>
      </c>
      <c r="E2307">
        <v>-56944.512000000002</v>
      </c>
      <c r="F2307">
        <v>1.0999999999999999E-2</v>
      </c>
      <c r="G2307">
        <f t="shared" si="35"/>
        <v>-56944.512000000002</v>
      </c>
    </row>
    <row r="2308" spans="1:7" x14ac:dyDescent="0.25">
      <c r="A2308">
        <v>103</v>
      </c>
      <c r="B2308">
        <v>71</v>
      </c>
      <c r="C2308">
        <v>174</v>
      </c>
      <c r="D2308" t="s">
        <v>69</v>
      </c>
      <c r="E2308">
        <v>-55570.195</v>
      </c>
      <c r="F2308">
        <v>1.5669999999999999</v>
      </c>
      <c r="G2308">
        <f t="shared" si="35"/>
        <v>-55570.195</v>
      </c>
    </row>
    <row r="2309" spans="1:7" x14ac:dyDescent="0.25">
      <c r="A2309">
        <v>102</v>
      </c>
      <c r="B2309">
        <v>72</v>
      </c>
      <c r="C2309">
        <v>174</v>
      </c>
      <c r="D2309" t="s">
        <v>70</v>
      </c>
      <c r="E2309">
        <v>-55844.481</v>
      </c>
      <c r="F2309">
        <v>2.2589999999999999</v>
      </c>
      <c r="G2309">
        <f t="shared" si="35"/>
        <v>-55844.481</v>
      </c>
    </row>
    <row r="2310" spans="1:7" x14ac:dyDescent="0.25">
      <c r="A2310">
        <v>101</v>
      </c>
      <c r="B2310">
        <v>73</v>
      </c>
      <c r="C2310">
        <v>174</v>
      </c>
      <c r="D2310" t="s">
        <v>71</v>
      </c>
      <c r="E2310">
        <v>-51740.766000000003</v>
      </c>
      <c r="F2310">
        <v>27.945</v>
      </c>
      <c r="G2310">
        <f t="shared" si="35"/>
        <v>-51740.766000000003</v>
      </c>
    </row>
    <row r="2311" spans="1:7" x14ac:dyDescent="0.25">
      <c r="A2311">
        <v>100</v>
      </c>
      <c r="B2311">
        <v>74</v>
      </c>
      <c r="C2311">
        <v>174</v>
      </c>
      <c r="D2311" t="s">
        <v>72</v>
      </c>
      <c r="E2311">
        <v>-50227.088000000003</v>
      </c>
      <c r="F2311">
        <v>27.945</v>
      </c>
      <c r="G2311">
        <f t="shared" si="35"/>
        <v>-50227.088000000003</v>
      </c>
    </row>
    <row r="2312" spans="1:7" x14ac:dyDescent="0.25">
      <c r="A2312">
        <v>99</v>
      </c>
      <c r="B2312">
        <v>75</v>
      </c>
      <c r="C2312">
        <v>174</v>
      </c>
      <c r="D2312" t="s">
        <v>73</v>
      </c>
      <c r="E2312">
        <v>-43673.095999999998</v>
      </c>
      <c r="F2312">
        <v>27.945</v>
      </c>
      <c r="G2312">
        <f t="shared" si="35"/>
        <v>-43673.095999999998</v>
      </c>
    </row>
    <row r="2313" spans="1:7" x14ac:dyDescent="0.25">
      <c r="A2313">
        <v>98</v>
      </c>
      <c r="B2313">
        <v>76</v>
      </c>
      <c r="C2313">
        <v>174</v>
      </c>
      <c r="D2313" t="s">
        <v>74</v>
      </c>
      <c r="E2313">
        <v>-39995.415999999997</v>
      </c>
      <c r="F2313">
        <v>10.254</v>
      </c>
      <c r="G2313">
        <f t="shared" ref="G2313:G2376" si="36">IF(ISNUMBER(E2313),E2313,VALUE(SUBSTITUTE(E2313,"#",".01")))</f>
        <v>-39995.415999999997</v>
      </c>
    </row>
    <row r="2314" spans="1:7" x14ac:dyDescent="0.25">
      <c r="A2314">
        <v>97</v>
      </c>
      <c r="B2314">
        <v>77</v>
      </c>
      <c r="C2314">
        <v>174</v>
      </c>
      <c r="D2314" t="s">
        <v>75</v>
      </c>
      <c r="E2314">
        <v>-30863.491999999998</v>
      </c>
      <c r="F2314">
        <v>24.321999999999999</v>
      </c>
      <c r="G2314">
        <f t="shared" si="36"/>
        <v>-30863.491999999998</v>
      </c>
    </row>
    <row r="2315" spans="1:7" x14ac:dyDescent="0.25">
      <c r="A2315">
        <v>96</v>
      </c>
      <c r="B2315">
        <v>78</v>
      </c>
      <c r="C2315">
        <v>174</v>
      </c>
      <c r="D2315" t="s">
        <v>76</v>
      </c>
      <c r="E2315">
        <v>-25318.163</v>
      </c>
      <c r="F2315">
        <v>10.351000000000001</v>
      </c>
      <c r="G2315">
        <f t="shared" si="36"/>
        <v>-25318.163</v>
      </c>
    </row>
    <row r="2316" spans="1:7" x14ac:dyDescent="0.25">
      <c r="A2316">
        <v>95</v>
      </c>
      <c r="B2316">
        <v>79</v>
      </c>
      <c r="C2316">
        <v>174</v>
      </c>
      <c r="D2316" t="s">
        <v>77</v>
      </c>
      <c r="E2316" t="s">
        <v>1077</v>
      </c>
      <c r="F2316" t="s">
        <v>1064</v>
      </c>
      <c r="G2316" t="e">
        <f t="shared" si="36"/>
        <v>#VALUE!</v>
      </c>
    </row>
    <row r="2317" spans="1:7" x14ac:dyDescent="0.25">
      <c r="A2317">
        <v>94</v>
      </c>
      <c r="B2317">
        <v>80</v>
      </c>
      <c r="C2317">
        <v>174</v>
      </c>
      <c r="D2317" t="s">
        <v>78</v>
      </c>
      <c r="E2317">
        <v>-6641.009</v>
      </c>
      <c r="F2317">
        <v>19.210999999999999</v>
      </c>
      <c r="G2317">
        <f t="shared" si="36"/>
        <v>-6641.009</v>
      </c>
    </row>
    <row r="2318" spans="1:7" x14ac:dyDescent="0.25">
      <c r="A2318">
        <v>108</v>
      </c>
      <c r="B2318">
        <v>67</v>
      </c>
      <c r="C2318">
        <v>175</v>
      </c>
      <c r="D2318" t="s">
        <v>65</v>
      </c>
      <c r="E2318" t="s">
        <v>1078</v>
      </c>
      <c r="F2318" t="s">
        <v>197</v>
      </c>
      <c r="G2318" t="e">
        <f t="shared" si="36"/>
        <v>#VALUE!</v>
      </c>
    </row>
    <row r="2319" spans="1:7" x14ac:dyDescent="0.25">
      <c r="A2319">
        <v>107</v>
      </c>
      <c r="B2319">
        <v>68</v>
      </c>
      <c r="C2319">
        <v>175</v>
      </c>
      <c r="D2319" t="s">
        <v>66</v>
      </c>
      <c r="E2319" t="s">
        <v>490</v>
      </c>
      <c r="F2319" t="s">
        <v>197</v>
      </c>
      <c r="G2319" t="e">
        <f t="shared" si="36"/>
        <v>#VALUE!</v>
      </c>
    </row>
    <row r="2320" spans="1:7" x14ac:dyDescent="0.25">
      <c r="A2320">
        <v>106</v>
      </c>
      <c r="B2320">
        <v>69</v>
      </c>
      <c r="C2320">
        <v>175</v>
      </c>
      <c r="D2320" t="s">
        <v>67</v>
      </c>
      <c r="E2320">
        <v>-52310.548999999999</v>
      </c>
      <c r="F2320">
        <v>50</v>
      </c>
      <c r="G2320">
        <f t="shared" si="36"/>
        <v>-52310.548999999999</v>
      </c>
    </row>
    <row r="2321" spans="1:7" x14ac:dyDescent="0.25">
      <c r="A2321">
        <v>105</v>
      </c>
      <c r="B2321">
        <v>70</v>
      </c>
      <c r="C2321">
        <v>175</v>
      </c>
      <c r="D2321" t="s">
        <v>68</v>
      </c>
      <c r="E2321">
        <v>-54695.548999999999</v>
      </c>
      <c r="F2321">
        <v>7.0999999999999994E-2</v>
      </c>
      <c r="G2321">
        <f t="shared" si="36"/>
        <v>-54695.548999999999</v>
      </c>
    </row>
    <row r="2322" spans="1:7" x14ac:dyDescent="0.25">
      <c r="A2322">
        <v>104</v>
      </c>
      <c r="B2322">
        <v>71</v>
      </c>
      <c r="C2322">
        <v>175</v>
      </c>
      <c r="D2322" t="s">
        <v>69</v>
      </c>
      <c r="E2322">
        <v>-55165.582000000002</v>
      </c>
      <c r="F2322">
        <v>1.2070000000000001</v>
      </c>
      <c r="G2322">
        <f t="shared" si="36"/>
        <v>-55165.582000000002</v>
      </c>
    </row>
    <row r="2323" spans="1:7" x14ac:dyDescent="0.25">
      <c r="A2323">
        <v>103</v>
      </c>
      <c r="B2323">
        <v>72</v>
      </c>
      <c r="C2323">
        <v>175</v>
      </c>
      <c r="D2323" t="s">
        <v>70</v>
      </c>
      <c r="E2323">
        <v>-54481.661999999997</v>
      </c>
      <c r="F2323">
        <v>2.282</v>
      </c>
      <c r="G2323">
        <f t="shared" si="36"/>
        <v>-54481.661999999997</v>
      </c>
    </row>
    <row r="2324" spans="1:7" x14ac:dyDescent="0.25">
      <c r="A2324">
        <v>102</v>
      </c>
      <c r="B2324">
        <v>73</v>
      </c>
      <c r="C2324">
        <v>175</v>
      </c>
      <c r="D2324" t="s">
        <v>71</v>
      </c>
      <c r="E2324">
        <v>-52408.646999999997</v>
      </c>
      <c r="F2324">
        <v>27.945</v>
      </c>
      <c r="G2324">
        <f t="shared" si="36"/>
        <v>-52408.646999999997</v>
      </c>
    </row>
    <row r="2325" spans="1:7" x14ac:dyDescent="0.25">
      <c r="A2325">
        <v>101</v>
      </c>
      <c r="B2325">
        <v>74</v>
      </c>
      <c r="C2325">
        <v>175</v>
      </c>
      <c r="D2325" t="s">
        <v>72</v>
      </c>
      <c r="E2325">
        <v>-49632.794999999998</v>
      </c>
      <c r="F2325">
        <v>27.945</v>
      </c>
      <c r="G2325">
        <f t="shared" si="36"/>
        <v>-49632.794999999998</v>
      </c>
    </row>
    <row r="2326" spans="1:7" x14ac:dyDescent="0.25">
      <c r="A2326">
        <v>100</v>
      </c>
      <c r="B2326">
        <v>75</v>
      </c>
      <c r="C2326">
        <v>175</v>
      </c>
      <c r="D2326" t="s">
        <v>73</v>
      </c>
      <c r="E2326">
        <v>-45288.307000000001</v>
      </c>
      <c r="F2326">
        <v>27.945</v>
      </c>
      <c r="G2326">
        <f t="shared" si="36"/>
        <v>-45288.307000000001</v>
      </c>
    </row>
    <row r="2327" spans="1:7" x14ac:dyDescent="0.25">
      <c r="A2327">
        <v>99</v>
      </c>
      <c r="B2327">
        <v>76</v>
      </c>
      <c r="C2327">
        <v>175</v>
      </c>
      <c r="D2327" t="s">
        <v>74</v>
      </c>
      <c r="E2327">
        <v>-40105.375999999997</v>
      </c>
      <c r="F2327">
        <v>11.775</v>
      </c>
      <c r="G2327">
        <f t="shared" si="36"/>
        <v>-40105.375999999997</v>
      </c>
    </row>
    <row r="2328" spans="1:7" x14ac:dyDescent="0.25">
      <c r="A2328">
        <v>98</v>
      </c>
      <c r="B2328">
        <v>77</v>
      </c>
      <c r="C2328">
        <v>175</v>
      </c>
      <c r="D2328" t="s">
        <v>75</v>
      </c>
      <c r="E2328">
        <v>-33394.506000000001</v>
      </c>
      <c r="F2328">
        <v>12.384</v>
      </c>
      <c r="G2328">
        <f t="shared" si="36"/>
        <v>-33394.506000000001</v>
      </c>
    </row>
    <row r="2329" spans="1:7" x14ac:dyDescent="0.25">
      <c r="A2329">
        <v>97</v>
      </c>
      <c r="B2329">
        <v>78</v>
      </c>
      <c r="C2329">
        <v>175</v>
      </c>
      <c r="D2329" t="s">
        <v>76</v>
      </c>
      <c r="E2329">
        <v>-25713.466</v>
      </c>
      <c r="F2329">
        <v>18.184999999999999</v>
      </c>
      <c r="G2329">
        <f t="shared" si="36"/>
        <v>-25713.466</v>
      </c>
    </row>
    <row r="2330" spans="1:7" x14ac:dyDescent="0.25">
      <c r="A2330">
        <v>96</v>
      </c>
      <c r="B2330">
        <v>79</v>
      </c>
      <c r="C2330">
        <v>175</v>
      </c>
      <c r="D2330" t="s">
        <v>77</v>
      </c>
      <c r="E2330">
        <v>-17403.955000000002</v>
      </c>
      <c r="F2330">
        <v>38.64</v>
      </c>
      <c r="G2330">
        <f t="shared" si="36"/>
        <v>-17403.955000000002</v>
      </c>
    </row>
    <row r="2331" spans="1:7" x14ac:dyDescent="0.25">
      <c r="A2331">
        <v>95</v>
      </c>
      <c r="B2331">
        <v>80</v>
      </c>
      <c r="C2331">
        <v>175</v>
      </c>
      <c r="D2331" t="s">
        <v>78</v>
      </c>
      <c r="E2331">
        <v>-7972.576</v>
      </c>
      <c r="F2331">
        <v>72.896000000000001</v>
      </c>
      <c r="G2331">
        <f t="shared" si="36"/>
        <v>-7972.576</v>
      </c>
    </row>
    <row r="2332" spans="1:7" x14ac:dyDescent="0.25">
      <c r="A2332">
        <v>109</v>
      </c>
      <c r="B2332">
        <v>67</v>
      </c>
      <c r="C2332">
        <v>176</v>
      </c>
      <c r="D2332" t="s">
        <v>65</v>
      </c>
      <c r="E2332" t="s">
        <v>1079</v>
      </c>
      <c r="F2332" t="s">
        <v>199</v>
      </c>
      <c r="G2332" t="e">
        <f t="shared" si="36"/>
        <v>#VALUE!</v>
      </c>
    </row>
    <row r="2333" spans="1:7" x14ac:dyDescent="0.25">
      <c r="A2333">
        <v>108</v>
      </c>
      <c r="B2333">
        <v>68</v>
      </c>
      <c r="C2333">
        <v>176</v>
      </c>
      <c r="D2333" t="s">
        <v>66</v>
      </c>
      <c r="E2333" t="s">
        <v>807</v>
      </c>
      <c r="F2333" t="s">
        <v>197</v>
      </c>
      <c r="G2333" t="e">
        <f t="shared" si="36"/>
        <v>#VALUE!</v>
      </c>
    </row>
    <row r="2334" spans="1:7" x14ac:dyDescent="0.25">
      <c r="A2334">
        <v>107</v>
      </c>
      <c r="B2334">
        <v>69</v>
      </c>
      <c r="C2334">
        <v>176</v>
      </c>
      <c r="D2334" t="s">
        <v>67</v>
      </c>
      <c r="E2334">
        <v>-49371.313999999998</v>
      </c>
      <c r="F2334">
        <v>100</v>
      </c>
      <c r="G2334">
        <f t="shared" si="36"/>
        <v>-49371.313999999998</v>
      </c>
    </row>
    <row r="2335" spans="1:7" x14ac:dyDescent="0.25">
      <c r="A2335">
        <v>106</v>
      </c>
      <c r="B2335">
        <v>70</v>
      </c>
      <c r="C2335">
        <v>176</v>
      </c>
      <c r="D2335" t="s">
        <v>68</v>
      </c>
      <c r="E2335">
        <v>-53491.313999999998</v>
      </c>
      <c r="F2335">
        <v>1.4999999999999999E-2</v>
      </c>
      <c r="G2335">
        <f t="shared" si="36"/>
        <v>-53491.313999999998</v>
      </c>
    </row>
    <row r="2336" spans="1:7" x14ac:dyDescent="0.25">
      <c r="A2336">
        <v>105</v>
      </c>
      <c r="B2336">
        <v>71</v>
      </c>
      <c r="C2336">
        <v>176</v>
      </c>
      <c r="D2336" t="s">
        <v>69</v>
      </c>
      <c r="E2336">
        <v>-53382.235999999997</v>
      </c>
      <c r="F2336">
        <v>1.212</v>
      </c>
      <c r="G2336">
        <f t="shared" si="36"/>
        <v>-53382.235999999997</v>
      </c>
    </row>
    <row r="2337" spans="1:7" x14ac:dyDescent="0.25">
      <c r="A2337">
        <v>104</v>
      </c>
      <c r="B2337">
        <v>72</v>
      </c>
      <c r="C2337">
        <v>176</v>
      </c>
      <c r="D2337" t="s">
        <v>70</v>
      </c>
      <c r="E2337">
        <v>-54576.321000000004</v>
      </c>
      <c r="F2337">
        <v>1.4810000000000001</v>
      </c>
      <c r="G2337">
        <f t="shared" si="36"/>
        <v>-54576.321000000004</v>
      </c>
    </row>
    <row r="2338" spans="1:7" x14ac:dyDescent="0.25">
      <c r="A2338">
        <v>103</v>
      </c>
      <c r="B2338">
        <v>73</v>
      </c>
      <c r="C2338">
        <v>176</v>
      </c>
      <c r="D2338" t="s">
        <v>71</v>
      </c>
      <c r="E2338">
        <v>-51365.374000000003</v>
      </c>
      <c r="F2338">
        <v>30.739000000000001</v>
      </c>
      <c r="G2338">
        <f t="shared" si="36"/>
        <v>-51365.374000000003</v>
      </c>
    </row>
    <row r="2339" spans="1:7" x14ac:dyDescent="0.25">
      <c r="A2339">
        <v>102</v>
      </c>
      <c r="B2339">
        <v>74</v>
      </c>
      <c r="C2339">
        <v>176</v>
      </c>
      <c r="D2339" t="s">
        <v>72</v>
      </c>
      <c r="E2339">
        <v>-50641.603000000003</v>
      </c>
      <c r="F2339">
        <v>27.945</v>
      </c>
      <c r="G2339">
        <f t="shared" si="36"/>
        <v>-50641.603000000003</v>
      </c>
    </row>
    <row r="2340" spans="1:7" x14ac:dyDescent="0.25">
      <c r="A2340">
        <v>101</v>
      </c>
      <c r="B2340">
        <v>75</v>
      </c>
      <c r="C2340">
        <v>176</v>
      </c>
      <c r="D2340" t="s">
        <v>73</v>
      </c>
      <c r="E2340">
        <v>-45062.885000000002</v>
      </c>
      <c r="F2340">
        <v>27.945</v>
      </c>
      <c r="G2340">
        <f t="shared" si="36"/>
        <v>-45062.885000000002</v>
      </c>
    </row>
    <row r="2341" spans="1:7" x14ac:dyDescent="0.25">
      <c r="A2341">
        <v>100</v>
      </c>
      <c r="B2341">
        <v>76</v>
      </c>
      <c r="C2341">
        <v>176</v>
      </c>
      <c r="D2341" t="s">
        <v>74</v>
      </c>
      <c r="E2341">
        <v>-42097.94</v>
      </c>
      <c r="F2341">
        <v>27.945</v>
      </c>
      <c r="G2341">
        <f t="shared" si="36"/>
        <v>-42097.94</v>
      </c>
    </row>
    <row r="2342" spans="1:7" x14ac:dyDescent="0.25">
      <c r="A2342">
        <v>99</v>
      </c>
      <c r="B2342">
        <v>77</v>
      </c>
      <c r="C2342">
        <v>176</v>
      </c>
      <c r="D2342" t="s">
        <v>75</v>
      </c>
      <c r="E2342">
        <v>-33878.326000000001</v>
      </c>
      <c r="F2342">
        <v>16.75</v>
      </c>
      <c r="G2342">
        <f t="shared" si="36"/>
        <v>-33878.326000000001</v>
      </c>
    </row>
    <row r="2343" spans="1:7" x14ac:dyDescent="0.25">
      <c r="A2343">
        <v>98</v>
      </c>
      <c r="B2343">
        <v>78</v>
      </c>
      <c r="C2343">
        <v>176</v>
      </c>
      <c r="D2343" t="s">
        <v>76</v>
      </c>
      <c r="E2343">
        <v>-28933.866999999998</v>
      </c>
      <c r="F2343">
        <v>12.724</v>
      </c>
      <c r="G2343">
        <f t="shared" si="36"/>
        <v>-28933.866999999998</v>
      </c>
    </row>
    <row r="2344" spans="1:7" x14ac:dyDescent="0.25">
      <c r="A2344">
        <v>97</v>
      </c>
      <c r="B2344">
        <v>79</v>
      </c>
      <c r="C2344">
        <v>176</v>
      </c>
      <c r="D2344" t="s">
        <v>77</v>
      </c>
      <c r="E2344">
        <v>-18520.963</v>
      </c>
      <c r="F2344">
        <v>33.185000000000002</v>
      </c>
      <c r="G2344">
        <f t="shared" si="36"/>
        <v>-18520.963</v>
      </c>
    </row>
    <row r="2345" spans="1:7" x14ac:dyDescent="0.25">
      <c r="A2345">
        <v>96</v>
      </c>
      <c r="B2345">
        <v>80</v>
      </c>
      <c r="C2345">
        <v>176</v>
      </c>
      <c r="D2345" t="s">
        <v>78</v>
      </c>
      <c r="E2345">
        <v>-11784.95</v>
      </c>
      <c r="F2345">
        <v>11.119</v>
      </c>
      <c r="G2345">
        <f t="shared" si="36"/>
        <v>-11784.95</v>
      </c>
    </row>
    <row r="2346" spans="1:7" x14ac:dyDescent="0.25">
      <c r="A2346">
        <v>95</v>
      </c>
      <c r="B2346">
        <v>81</v>
      </c>
      <c r="C2346">
        <v>176</v>
      </c>
      <c r="D2346" t="s">
        <v>79</v>
      </c>
      <c r="E2346">
        <v>581.59400000000005</v>
      </c>
      <c r="F2346">
        <v>75.085999999999999</v>
      </c>
      <c r="G2346">
        <f t="shared" si="36"/>
        <v>581.59400000000005</v>
      </c>
    </row>
    <row r="2347" spans="1:7" x14ac:dyDescent="0.25">
      <c r="A2347">
        <v>109</v>
      </c>
      <c r="B2347">
        <v>68</v>
      </c>
      <c r="C2347">
        <v>177</v>
      </c>
      <c r="D2347" t="s">
        <v>66</v>
      </c>
      <c r="E2347" t="s">
        <v>1080</v>
      </c>
      <c r="F2347" t="s">
        <v>199</v>
      </c>
      <c r="G2347" t="e">
        <f t="shared" si="36"/>
        <v>#VALUE!</v>
      </c>
    </row>
    <row r="2348" spans="1:7" x14ac:dyDescent="0.25">
      <c r="A2348">
        <v>108</v>
      </c>
      <c r="B2348">
        <v>69</v>
      </c>
      <c r="C2348">
        <v>177</v>
      </c>
      <c r="D2348" t="s">
        <v>67</v>
      </c>
      <c r="E2348" t="s">
        <v>241</v>
      </c>
      <c r="F2348" t="s">
        <v>200</v>
      </c>
      <c r="G2348" t="e">
        <f t="shared" si="36"/>
        <v>#VALUE!</v>
      </c>
    </row>
    <row r="2349" spans="1:7" x14ac:dyDescent="0.25">
      <c r="A2349">
        <v>107</v>
      </c>
      <c r="B2349">
        <v>70</v>
      </c>
      <c r="C2349">
        <v>177</v>
      </c>
      <c r="D2349" t="s">
        <v>68</v>
      </c>
      <c r="E2349">
        <v>-50986.396999999997</v>
      </c>
      <c r="F2349">
        <v>0.22</v>
      </c>
      <c r="G2349">
        <f t="shared" si="36"/>
        <v>-50986.396999999997</v>
      </c>
    </row>
    <row r="2350" spans="1:7" x14ac:dyDescent="0.25">
      <c r="A2350">
        <v>106</v>
      </c>
      <c r="B2350">
        <v>71</v>
      </c>
      <c r="C2350">
        <v>177</v>
      </c>
      <c r="D2350" t="s">
        <v>69</v>
      </c>
      <c r="E2350">
        <v>-52383.805999999997</v>
      </c>
      <c r="F2350">
        <v>1.22</v>
      </c>
      <c r="G2350">
        <f t="shared" si="36"/>
        <v>-52383.805999999997</v>
      </c>
    </row>
    <row r="2351" spans="1:7" x14ac:dyDescent="0.25">
      <c r="A2351">
        <v>105</v>
      </c>
      <c r="B2351">
        <v>72</v>
      </c>
      <c r="C2351">
        <v>177</v>
      </c>
      <c r="D2351" t="s">
        <v>70</v>
      </c>
      <c r="E2351">
        <v>-52880.616000000002</v>
      </c>
      <c r="F2351">
        <v>1.4079999999999999</v>
      </c>
      <c r="G2351">
        <f t="shared" si="36"/>
        <v>-52880.616000000002</v>
      </c>
    </row>
    <row r="2352" spans="1:7" x14ac:dyDescent="0.25">
      <c r="A2352">
        <v>104</v>
      </c>
      <c r="B2352">
        <v>73</v>
      </c>
      <c r="C2352">
        <v>177</v>
      </c>
      <c r="D2352" t="s">
        <v>71</v>
      </c>
      <c r="E2352">
        <v>-51714.616000000002</v>
      </c>
      <c r="F2352">
        <v>3.3140000000000001</v>
      </c>
      <c r="G2352">
        <f t="shared" si="36"/>
        <v>-51714.616000000002</v>
      </c>
    </row>
    <row r="2353" spans="1:7" x14ac:dyDescent="0.25">
      <c r="A2353">
        <v>103</v>
      </c>
      <c r="B2353">
        <v>74</v>
      </c>
      <c r="C2353">
        <v>177</v>
      </c>
      <c r="D2353" t="s">
        <v>72</v>
      </c>
      <c r="E2353">
        <v>-49701.726000000002</v>
      </c>
      <c r="F2353">
        <v>27.945</v>
      </c>
      <c r="G2353">
        <f t="shared" si="36"/>
        <v>-49701.726000000002</v>
      </c>
    </row>
    <row r="2354" spans="1:7" x14ac:dyDescent="0.25">
      <c r="A2354">
        <v>102</v>
      </c>
      <c r="B2354">
        <v>75</v>
      </c>
      <c r="C2354">
        <v>177</v>
      </c>
      <c r="D2354" t="s">
        <v>73</v>
      </c>
      <c r="E2354">
        <v>-46269.17</v>
      </c>
      <c r="F2354">
        <v>27.945</v>
      </c>
      <c r="G2354">
        <f t="shared" si="36"/>
        <v>-46269.17</v>
      </c>
    </row>
    <row r="2355" spans="1:7" x14ac:dyDescent="0.25">
      <c r="A2355">
        <v>101</v>
      </c>
      <c r="B2355">
        <v>76</v>
      </c>
      <c r="C2355">
        <v>177</v>
      </c>
      <c r="D2355" t="s">
        <v>74</v>
      </c>
      <c r="E2355">
        <v>-41956.462</v>
      </c>
      <c r="F2355">
        <v>14.613</v>
      </c>
      <c r="G2355">
        <f t="shared" si="36"/>
        <v>-41956.462</v>
      </c>
    </row>
    <row r="2356" spans="1:7" x14ac:dyDescent="0.25">
      <c r="A2356">
        <v>100</v>
      </c>
      <c r="B2356">
        <v>77</v>
      </c>
      <c r="C2356">
        <v>177</v>
      </c>
      <c r="D2356" t="s">
        <v>75</v>
      </c>
      <c r="E2356">
        <v>-36047.421000000002</v>
      </c>
      <c r="F2356">
        <v>19.760000000000002</v>
      </c>
      <c r="G2356">
        <f t="shared" si="36"/>
        <v>-36047.421000000002</v>
      </c>
    </row>
    <row r="2357" spans="1:7" x14ac:dyDescent="0.25">
      <c r="A2357">
        <v>99</v>
      </c>
      <c r="B2357">
        <v>78</v>
      </c>
      <c r="C2357">
        <v>177</v>
      </c>
      <c r="D2357" t="s">
        <v>76</v>
      </c>
      <c r="E2357">
        <v>-29370.444</v>
      </c>
      <c r="F2357">
        <v>14.988</v>
      </c>
      <c r="G2357">
        <f t="shared" si="36"/>
        <v>-29370.444</v>
      </c>
    </row>
    <row r="2358" spans="1:7" x14ac:dyDescent="0.25">
      <c r="A2358">
        <v>98</v>
      </c>
      <c r="B2358">
        <v>79</v>
      </c>
      <c r="C2358">
        <v>177</v>
      </c>
      <c r="D2358" t="s">
        <v>77</v>
      </c>
      <c r="E2358">
        <v>-21545.102999999999</v>
      </c>
      <c r="F2358">
        <v>10.496</v>
      </c>
      <c r="G2358">
        <f t="shared" si="36"/>
        <v>-21545.102999999999</v>
      </c>
    </row>
    <row r="2359" spans="1:7" x14ac:dyDescent="0.25">
      <c r="A2359">
        <v>97</v>
      </c>
      <c r="B2359">
        <v>80</v>
      </c>
      <c r="C2359">
        <v>177</v>
      </c>
      <c r="D2359" t="s">
        <v>78</v>
      </c>
      <c r="E2359">
        <v>-12782.541999999999</v>
      </c>
      <c r="F2359">
        <v>75.055999999999997</v>
      </c>
      <c r="G2359">
        <f t="shared" si="36"/>
        <v>-12782.541999999999</v>
      </c>
    </row>
    <row r="2360" spans="1:7" x14ac:dyDescent="0.25">
      <c r="A2360">
        <v>96</v>
      </c>
      <c r="B2360">
        <v>81</v>
      </c>
      <c r="C2360">
        <v>177</v>
      </c>
      <c r="D2360" t="s">
        <v>79</v>
      </c>
      <c r="E2360">
        <v>-3340.5259999999998</v>
      </c>
      <c r="F2360">
        <v>21.629000000000001</v>
      </c>
      <c r="G2360">
        <f t="shared" si="36"/>
        <v>-3340.5259999999998</v>
      </c>
    </row>
    <row r="2361" spans="1:7" x14ac:dyDescent="0.25">
      <c r="A2361">
        <v>110</v>
      </c>
      <c r="B2361">
        <v>68</v>
      </c>
      <c r="C2361">
        <v>178</v>
      </c>
      <c r="D2361" t="s">
        <v>66</v>
      </c>
      <c r="E2361" t="s">
        <v>1081</v>
      </c>
      <c r="F2361" t="s">
        <v>207</v>
      </c>
      <c r="G2361" t="e">
        <f t="shared" si="36"/>
        <v>#VALUE!</v>
      </c>
    </row>
    <row r="2362" spans="1:7" x14ac:dyDescent="0.25">
      <c r="A2362">
        <v>109</v>
      </c>
      <c r="B2362">
        <v>69</v>
      </c>
      <c r="C2362">
        <v>178</v>
      </c>
      <c r="D2362" t="s">
        <v>67</v>
      </c>
      <c r="E2362" t="s">
        <v>242</v>
      </c>
      <c r="F2362" t="s">
        <v>197</v>
      </c>
      <c r="G2362" t="e">
        <f t="shared" si="36"/>
        <v>#VALUE!</v>
      </c>
    </row>
    <row r="2363" spans="1:7" x14ac:dyDescent="0.25">
      <c r="A2363">
        <v>108</v>
      </c>
      <c r="B2363">
        <v>70</v>
      </c>
      <c r="C2363">
        <v>178</v>
      </c>
      <c r="D2363" t="s">
        <v>68</v>
      </c>
      <c r="E2363">
        <v>-49695.474999999999</v>
      </c>
      <c r="F2363">
        <v>10</v>
      </c>
      <c r="G2363">
        <f t="shared" si="36"/>
        <v>-49695.474999999999</v>
      </c>
    </row>
    <row r="2364" spans="1:7" x14ac:dyDescent="0.25">
      <c r="A2364">
        <v>107</v>
      </c>
      <c r="B2364">
        <v>71</v>
      </c>
      <c r="C2364">
        <v>178</v>
      </c>
      <c r="D2364" t="s">
        <v>69</v>
      </c>
      <c r="E2364">
        <v>-50337.784</v>
      </c>
      <c r="F2364">
        <v>2.2509999999999999</v>
      </c>
      <c r="G2364">
        <f t="shared" si="36"/>
        <v>-50337.784</v>
      </c>
    </row>
    <row r="2365" spans="1:7" x14ac:dyDescent="0.25">
      <c r="A2365">
        <v>106</v>
      </c>
      <c r="B2365">
        <v>72</v>
      </c>
      <c r="C2365">
        <v>178</v>
      </c>
      <c r="D2365" t="s">
        <v>70</v>
      </c>
      <c r="E2365">
        <v>-52435.235999999997</v>
      </c>
      <c r="F2365">
        <v>1.4119999999999999</v>
      </c>
      <c r="G2365">
        <f t="shared" si="36"/>
        <v>-52435.235999999997</v>
      </c>
    </row>
    <row r="2366" spans="1:7" x14ac:dyDescent="0.25">
      <c r="A2366">
        <v>105</v>
      </c>
      <c r="B2366">
        <v>73</v>
      </c>
      <c r="C2366">
        <v>178</v>
      </c>
      <c r="D2366" t="s">
        <v>71</v>
      </c>
      <c r="E2366" t="s">
        <v>1082</v>
      </c>
      <c r="F2366" t="s">
        <v>486</v>
      </c>
      <c r="G2366" t="e">
        <f t="shared" si="36"/>
        <v>#VALUE!</v>
      </c>
    </row>
    <row r="2367" spans="1:7" x14ac:dyDescent="0.25">
      <c r="A2367">
        <v>104</v>
      </c>
      <c r="B2367">
        <v>74</v>
      </c>
      <c r="C2367">
        <v>178</v>
      </c>
      <c r="D2367" t="s">
        <v>72</v>
      </c>
      <c r="E2367">
        <v>-50406.936000000002</v>
      </c>
      <c r="F2367">
        <v>15.199</v>
      </c>
      <c r="G2367">
        <f t="shared" si="36"/>
        <v>-50406.936000000002</v>
      </c>
    </row>
    <row r="2368" spans="1:7" x14ac:dyDescent="0.25">
      <c r="A2368">
        <v>103</v>
      </c>
      <c r="B2368">
        <v>75</v>
      </c>
      <c r="C2368">
        <v>178</v>
      </c>
      <c r="D2368" t="s">
        <v>73</v>
      </c>
      <c r="E2368">
        <v>-45653.453000000001</v>
      </c>
      <c r="F2368">
        <v>27.945</v>
      </c>
      <c r="G2368">
        <f t="shared" si="36"/>
        <v>-45653.453000000001</v>
      </c>
    </row>
    <row r="2369" spans="1:7" x14ac:dyDescent="0.25">
      <c r="A2369">
        <v>102</v>
      </c>
      <c r="B2369">
        <v>76</v>
      </c>
      <c r="C2369">
        <v>178</v>
      </c>
      <c r="D2369" t="s">
        <v>74</v>
      </c>
      <c r="E2369">
        <v>-43544.27</v>
      </c>
      <c r="F2369">
        <v>13.632</v>
      </c>
      <c r="G2369">
        <f t="shared" si="36"/>
        <v>-43544.27</v>
      </c>
    </row>
    <row r="2370" spans="1:7" x14ac:dyDescent="0.25">
      <c r="A2370">
        <v>101</v>
      </c>
      <c r="B2370">
        <v>77</v>
      </c>
      <c r="C2370">
        <v>178</v>
      </c>
      <c r="D2370" t="s">
        <v>75</v>
      </c>
      <c r="E2370">
        <v>-36251.883999999998</v>
      </c>
      <c r="F2370">
        <v>19.760000000000002</v>
      </c>
      <c r="G2370">
        <f t="shared" si="36"/>
        <v>-36251.883999999998</v>
      </c>
    </row>
    <row r="2371" spans="1:7" x14ac:dyDescent="0.25">
      <c r="A2371">
        <v>100</v>
      </c>
      <c r="B2371">
        <v>78</v>
      </c>
      <c r="C2371">
        <v>178</v>
      </c>
      <c r="D2371" t="s">
        <v>76</v>
      </c>
      <c r="E2371">
        <v>-31997.519</v>
      </c>
      <c r="F2371">
        <v>10.132999999999999</v>
      </c>
      <c r="G2371">
        <f t="shared" si="36"/>
        <v>-31997.519</v>
      </c>
    </row>
    <row r="2372" spans="1:7" x14ac:dyDescent="0.25">
      <c r="A2372">
        <v>99</v>
      </c>
      <c r="B2372">
        <v>79</v>
      </c>
      <c r="C2372">
        <v>178</v>
      </c>
      <c r="D2372" t="s">
        <v>77</v>
      </c>
      <c r="E2372">
        <v>-22303.742999999999</v>
      </c>
      <c r="F2372">
        <v>10.086</v>
      </c>
      <c r="G2372">
        <f t="shared" si="36"/>
        <v>-22303.742999999999</v>
      </c>
    </row>
    <row r="2373" spans="1:7" x14ac:dyDescent="0.25">
      <c r="A2373">
        <v>98</v>
      </c>
      <c r="B2373">
        <v>80</v>
      </c>
      <c r="C2373">
        <v>178</v>
      </c>
      <c r="D2373" t="s">
        <v>78</v>
      </c>
      <c r="E2373">
        <v>-16315.901</v>
      </c>
      <c r="F2373">
        <v>10.77</v>
      </c>
      <c r="G2373">
        <f t="shared" si="36"/>
        <v>-16315.901</v>
      </c>
    </row>
    <row r="2374" spans="1:7" x14ac:dyDescent="0.25">
      <c r="A2374">
        <v>97</v>
      </c>
      <c r="B2374">
        <v>81</v>
      </c>
      <c r="C2374">
        <v>178</v>
      </c>
      <c r="D2374" t="s">
        <v>79</v>
      </c>
      <c r="E2374" t="s">
        <v>1083</v>
      </c>
      <c r="F2374" t="s">
        <v>1064</v>
      </c>
      <c r="G2374" t="e">
        <f t="shared" si="36"/>
        <v>#VALUE!</v>
      </c>
    </row>
    <row r="2375" spans="1:7" x14ac:dyDescent="0.25">
      <c r="A2375">
        <v>96</v>
      </c>
      <c r="B2375">
        <v>82</v>
      </c>
      <c r="C2375">
        <v>178</v>
      </c>
      <c r="D2375" t="s">
        <v>80</v>
      </c>
      <c r="E2375">
        <v>3574.2939999999999</v>
      </c>
      <c r="F2375">
        <v>23.963000000000001</v>
      </c>
      <c r="G2375">
        <f t="shared" si="36"/>
        <v>3574.2939999999999</v>
      </c>
    </row>
    <row r="2376" spans="1:7" x14ac:dyDescent="0.25">
      <c r="A2376">
        <v>110</v>
      </c>
      <c r="B2376">
        <v>69</v>
      </c>
      <c r="C2376">
        <v>179</v>
      </c>
      <c r="D2376" t="s">
        <v>67</v>
      </c>
      <c r="E2376" t="s">
        <v>243</v>
      </c>
      <c r="F2376" t="s">
        <v>199</v>
      </c>
      <c r="G2376" t="e">
        <f t="shared" si="36"/>
        <v>#VALUE!</v>
      </c>
    </row>
    <row r="2377" spans="1:7" x14ac:dyDescent="0.25">
      <c r="A2377">
        <v>109</v>
      </c>
      <c r="B2377">
        <v>70</v>
      </c>
      <c r="C2377">
        <v>179</v>
      </c>
      <c r="D2377" t="s">
        <v>68</v>
      </c>
      <c r="E2377" t="s">
        <v>1084</v>
      </c>
      <c r="F2377" t="s">
        <v>203</v>
      </c>
      <c r="G2377" t="e">
        <f t="shared" ref="G2377:G2440" si="37">IF(ISNUMBER(E2377),E2377,VALUE(SUBSTITUTE(E2377,"#",".01")))</f>
        <v>#VALUE!</v>
      </c>
    </row>
    <row r="2378" spans="1:7" x14ac:dyDescent="0.25">
      <c r="A2378">
        <v>108</v>
      </c>
      <c r="B2378">
        <v>71</v>
      </c>
      <c r="C2378">
        <v>179</v>
      </c>
      <c r="D2378" t="s">
        <v>69</v>
      </c>
      <c r="E2378">
        <v>-49058.917999999998</v>
      </c>
      <c r="F2378">
        <v>5.15</v>
      </c>
      <c r="G2378">
        <f t="shared" si="37"/>
        <v>-49058.917999999998</v>
      </c>
    </row>
    <row r="2379" spans="1:7" x14ac:dyDescent="0.25">
      <c r="A2379">
        <v>107</v>
      </c>
      <c r="B2379">
        <v>72</v>
      </c>
      <c r="C2379">
        <v>179</v>
      </c>
      <c r="D2379" t="s">
        <v>70</v>
      </c>
      <c r="E2379">
        <v>-50462.906999999999</v>
      </c>
      <c r="F2379">
        <v>1.413</v>
      </c>
      <c r="G2379">
        <f t="shared" si="37"/>
        <v>-50462.906999999999</v>
      </c>
    </row>
    <row r="2380" spans="1:7" x14ac:dyDescent="0.25">
      <c r="A2380">
        <v>106</v>
      </c>
      <c r="B2380">
        <v>73</v>
      </c>
      <c r="C2380">
        <v>179</v>
      </c>
      <c r="D2380" t="s">
        <v>71</v>
      </c>
      <c r="E2380">
        <v>-50357.322999999997</v>
      </c>
      <c r="F2380">
        <v>1.4630000000000001</v>
      </c>
      <c r="G2380">
        <f t="shared" si="37"/>
        <v>-50357.322999999997</v>
      </c>
    </row>
    <row r="2381" spans="1:7" x14ac:dyDescent="0.25">
      <c r="A2381">
        <v>105</v>
      </c>
      <c r="B2381">
        <v>74</v>
      </c>
      <c r="C2381">
        <v>179</v>
      </c>
      <c r="D2381" t="s">
        <v>72</v>
      </c>
      <c r="E2381">
        <v>-49295.127</v>
      </c>
      <c r="F2381">
        <v>14.573</v>
      </c>
      <c r="G2381">
        <f t="shared" si="37"/>
        <v>-49295.127</v>
      </c>
    </row>
    <row r="2382" spans="1:7" x14ac:dyDescent="0.25">
      <c r="A2382">
        <v>104</v>
      </c>
      <c r="B2382">
        <v>75</v>
      </c>
      <c r="C2382">
        <v>179</v>
      </c>
      <c r="D2382" t="s">
        <v>73</v>
      </c>
      <c r="E2382">
        <v>-46584.28</v>
      </c>
      <c r="F2382">
        <v>24.638999999999999</v>
      </c>
      <c r="G2382">
        <f t="shared" si="37"/>
        <v>-46584.28</v>
      </c>
    </row>
    <row r="2383" spans="1:7" x14ac:dyDescent="0.25">
      <c r="A2383">
        <v>103</v>
      </c>
      <c r="B2383">
        <v>76</v>
      </c>
      <c r="C2383">
        <v>179</v>
      </c>
      <c r="D2383" t="s">
        <v>74</v>
      </c>
      <c r="E2383">
        <v>-43019.495000000003</v>
      </c>
      <c r="F2383">
        <v>16.504000000000001</v>
      </c>
      <c r="G2383">
        <f t="shared" si="37"/>
        <v>-43019.495000000003</v>
      </c>
    </row>
    <row r="2384" spans="1:7" x14ac:dyDescent="0.25">
      <c r="A2384">
        <v>102</v>
      </c>
      <c r="B2384">
        <v>77</v>
      </c>
      <c r="C2384">
        <v>179</v>
      </c>
      <c r="D2384" t="s">
        <v>75</v>
      </c>
      <c r="E2384">
        <v>-38081.714</v>
      </c>
      <c r="F2384">
        <v>9.7710000000000008</v>
      </c>
      <c r="G2384">
        <f t="shared" si="37"/>
        <v>-38081.714</v>
      </c>
    </row>
    <row r="2385" spans="1:7" x14ac:dyDescent="0.25">
      <c r="A2385">
        <v>101</v>
      </c>
      <c r="B2385">
        <v>78</v>
      </c>
      <c r="C2385">
        <v>179</v>
      </c>
      <c r="D2385" t="s">
        <v>76</v>
      </c>
      <c r="E2385">
        <v>-32268.145</v>
      </c>
      <c r="F2385">
        <v>7.9770000000000003</v>
      </c>
      <c r="G2385">
        <f t="shared" si="37"/>
        <v>-32268.145</v>
      </c>
    </row>
    <row r="2386" spans="1:7" x14ac:dyDescent="0.25">
      <c r="A2386">
        <v>100</v>
      </c>
      <c r="B2386">
        <v>79</v>
      </c>
      <c r="C2386">
        <v>179</v>
      </c>
      <c r="D2386" t="s">
        <v>77</v>
      </c>
      <c r="E2386">
        <v>-24988.566999999999</v>
      </c>
      <c r="F2386">
        <v>11.696</v>
      </c>
      <c r="G2386">
        <f t="shared" si="37"/>
        <v>-24988.566999999999</v>
      </c>
    </row>
    <row r="2387" spans="1:7" x14ac:dyDescent="0.25">
      <c r="A2387">
        <v>99</v>
      </c>
      <c r="B2387">
        <v>80</v>
      </c>
      <c r="C2387">
        <v>179</v>
      </c>
      <c r="D2387" t="s">
        <v>78</v>
      </c>
      <c r="E2387">
        <v>-16928.133999999998</v>
      </c>
      <c r="F2387">
        <v>27.266999999999999</v>
      </c>
      <c r="G2387">
        <f t="shared" si="37"/>
        <v>-16928.133999999998</v>
      </c>
    </row>
    <row r="2388" spans="1:7" x14ac:dyDescent="0.25">
      <c r="A2388">
        <v>98</v>
      </c>
      <c r="B2388">
        <v>81</v>
      </c>
      <c r="C2388">
        <v>179</v>
      </c>
      <c r="D2388" t="s">
        <v>79</v>
      </c>
      <c r="E2388">
        <v>-8268.4950000000008</v>
      </c>
      <c r="F2388">
        <v>38.792999999999999</v>
      </c>
      <c r="G2388">
        <f t="shared" si="37"/>
        <v>-8268.4950000000008</v>
      </c>
    </row>
    <row r="2389" spans="1:7" x14ac:dyDescent="0.25">
      <c r="A2389">
        <v>97</v>
      </c>
      <c r="B2389">
        <v>82</v>
      </c>
      <c r="C2389">
        <v>179</v>
      </c>
      <c r="D2389" t="s">
        <v>80</v>
      </c>
      <c r="E2389">
        <v>2050.6390000000001</v>
      </c>
      <c r="F2389">
        <v>75.59</v>
      </c>
      <c r="G2389">
        <f t="shared" si="37"/>
        <v>2050.6390000000001</v>
      </c>
    </row>
    <row r="2390" spans="1:7" x14ac:dyDescent="0.25">
      <c r="A2390">
        <v>111</v>
      </c>
      <c r="B2390">
        <v>69</v>
      </c>
      <c r="C2390">
        <v>180</v>
      </c>
      <c r="D2390" t="s">
        <v>67</v>
      </c>
      <c r="E2390" t="s">
        <v>1085</v>
      </c>
      <c r="F2390" t="s">
        <v>199</v>
      </c>
      <c r="G2390" t="e">
        <f t="shared" si="37"/>
        <v>#VALUE!</v>
      </c>
    </row>
    <row r="2391" spans="1:7" x14ac:dyDescent="0.25">
      <c r="A2391">
        <v>110</v>
      </c>
      <c r="B2391">
        <v>70</v>
      </c>
      <c r="C2391">
        <v>180</v>
      </c>
      <c r="D2391" t="s">
        <v>68</v>
      </c>
      <c r="E2391" t="s">
        <v>1086</v>
      </c>
      <c r="F2391" t="s">
        <v>200</v>
      </c>
      <c r="G2391" t="e">
        <f t="shared" si="37"/>
        <v>#VALUE!</v>
      </c>
    </row>
    <row r="2392" spans="1:7" x14ac:dyDescent="0.25">
      <c r="A2392">
        <v>109</v>
      </c>
      <c r="B2392">
        <v>71</v>
      </c>
      <c r="C2392">
        <v>180</v>
      </c>
      <c r="D2392" t="s">
        <v>69</v>
      </c>
      <c r="E2392">
        <v>-46676.347999999998</v>
      </c>
      <c r="F2392">
        <v>70.724999999999994</v>
      </c>
      <c r="G2392">
        <f t="shared" si="37"/>
        <v>-46676.347999999998</v>
      </c>
    </row>
    <row r="2393" spans="1:7" x14ac:dyDescent="0.25">
      <c r="A2393">
        <v>108</v>
      </c>
      <c r="B2393">
        <v>72</v>
      </c>
      <c r="C2393">
        <v>180</v>
      </c>
      <c r="D2393" t="s">
        <v>70</v>
      </c>
      <c r="E2393">
        <v>-49779.347999999998</v>
      </c>
      <c r="F2393">
        <v>1.419</v>
      </c>
      <c r="G2393">
        <f t="shared" si="37"/>
        <v>-49779.347999999998</v>
      </c>
    </row>
    <row r="2394" spans="1:7" x14ac:dyDescent="0.25">
      <c r="A2394">
        <v>107</v>
      </c>
      <c r="B2394">
        <v>73</v>
      </c>
      <c r="C2394">
        <v>180</v>
      </c>
      <c r="D2394" t="s">
        <v>71</v>
      </c>
      <c r="E2394">
        <v>-48932.877</v>
      </c>
      <c r="F2394">
        <v>1.9390000000000001</v>
      </c>
      <c r="G2394">
        <f t="shared" si="37"/>
        <v>-48932.877</v>
      </c>
    </row>
    <row r="2395" spans="1:7" x14ac:dyDescent="0.25">
      <c r="A2395">
        <v>106</v>
      </c>
      <c r="B2395">
        <v>74</v>
      </c>
      <c r="C2395">
        <v>180</v>
      </c>
      <c r="D2395" t="s">
        <v>72</v>
      </c>
      <c r="E2395">
        <v>-49636.114999999998</v>
      </c>
      <c r="F2395">
        <v>1.4359999999999999</v>
      </c>
      <c r="G2395">
        <f t="shared" si="37"/>
        <v>-49636.114999999998</v>
      </c>
    </row>
    <row r="2396" spans="1:7" x14ac:dyDescent="0.25">
      <c r="A2396">
        <v>105</v>
      </c>
      <c r="B2396">
        <v>75</v>
      </c>
      <c r="C2396">
        <v>180</v>
      </c>
      <c r="D2396" t="s">
        <v>73</v>
      </c>
      <c r="E2396">
        <v>-45837.358999999997</v>
      </c>
      <c r="F2396">
        <v>21.391999999999999</v>
      </c>
      <c r="G2396">
        <f t="shared" si="37"/>
        <v>-45837.358999999997</v>
      </c>
    </row>
    <row r="2397" spans="1:7" x14ac:dyDescent="0.25">
      <c r="A2397">
        <v>104</v>
      </c>
      <c r="B2397">
        <v>76</v>
      </c>
      <c r="C2397">
        <v>180</v>
      </c>
      <c r="D2397" t="s">
        <v>74</v>
      </c>
      <c r="E2397">
        <v>-44357.81</v>
      </c>
      <c r="F2397">
        <v>16.390999999999998</v>
      </c>
      <c r="G2397">
        <f t="shared" si="37"/>
        <v>-44357.81</v>
      </c>
    </row>
    <row r="2398" spans="1:7" x14ac:dyDescent="0.25">
      <c r="A2398">
        <v>103</v>
      </c>
      <c r="B2398">
        <v>77</v>
      </c>
      <c r="C2398">
        <v>180</v>
      </c>
      <c r="D2398" t="s">
        <v>75</v>
      </c>
      <c r="E2398">
        <v>-37977.525999999998</v>
      </c>
      <c r="F2398">
        <v>21.706</v>
      </c>
      <c r="G2398">
        <f t="shared" si="37"/>
        <v>-37977.525999999998</v>
      </c>
    </row>
    <row r="2399" spans="1:7" x14ac:dyDescent="0.25">
      <c r="A2399">
        <v>102</v>
      </c>
      <c r="B2399">
        <v>78</v>
      </c>
      <c r="C2399">
        <v>180</v>
      </c>
      <c r="D2399" t="s">
        <v>76</v>
      </c>
      <c r="E2399">
        <v>-34435.877</v>
      </c>
      <c r="F2399">
        <v>10.974</v>
      </c>
      <c r="G2399">
        <f t="shared" si="37"/>
        <v>-34435.877</v>
      </c>
    </row>
    <row r="2400" spans="1:7" x14ac:dyDescent="0.25">
      <c r="A2400">
        <v>101</v>
      </c>
      <c r="B2400">
        <v>79</v>
      </c>
      <c r="C2400">
        <v>180</v>
      </c>
      <c r="D2400" t="s">
        <v>77</v>
      </c>
      <c r="E2400">
        <v>-25625.508999999998</v>
      </c>
      <c r="F2400">
        <v>4.7859999999999996</v>
      </c>
      <c r="G2400">
        <f t="shared" si="37"/>
        <v>-25625.508999999998</v>
      </c>
    </row>
    <row r="2401" spans="1:7" x14ac:dyDescent="0.25">
      <c r="A2401">
        <v>100</v>
      </c>
      <c r="B2401">
        <v>80</v>
      </c>
      <c r="C2401">
        <v>180</v>
      </c>
      <c r="D2401" t="s">
        <v>78</v>
      </c>
      <c r="E2401">
        <v>-20250.447</v>
      </c>
      <c r="F2401">
        <v>12.648999999999999</v>
      </c>
      <c r="G2401">
        <f t="shared" si="37"/>
        <v>-20250.447</v>
      </c>
    </row>
    <row r="2402" spans="1:7" x14ac:dyDescent="0.25">
      <c r="A2402">
        <v>99</v>
      </c>
      <c r="B2402">
        <v>81</v>
      </c>
      <c r="C2402">
        <v>180</v>
      </c>
      <c r="D2402" t="s">
        <v>79</v>
      </c>
      <c r="E2402">
        <v>-9386.6470000000008</v>
      </c>
      <c r="F2402">
        <v>60.01</v>
      </c>
      <c r="G2402">
        <f t="shared" si="37"/>
        <v>-9386.6470000000008</v>
      </c>
    </row>
    <row r="2403" spans="1:7" x14ac:dyDescent="0.25">
      <c r="A2403">
        <v>98</v>
      </c>
      <c r="B2403">
        <v>82</v>
      </c>
      <c r="C2403">
        <v>180</v>
      </c>
      <c r="D2403" t="s">
        <v>80</v>
      </c>
      <c r="E2403">
        <v>-1941.38</v>
      </c>
      <c r="F2403">
        <v>12.396000000000001</v>
      </c>
      <c r="G2403">
        <f t="shared" si="37"/>
        <v>-1941.38</v>
      </c>
    </row>
    <row r="2404" spans="1:7" x14ac:dyDescent="0.25">
      <c r="A2404">
        <v>112</v>
      </c>
      <c r="B2404">
        <v>69</v>
      </c>
      <c r="C2404">
        <v>181</v>
      </c>
      <c r="D2404" t="s">
        <v>67</v>
      </c>
      <c r="E2404" t="s">
        <v>1087</v>
      </c>
      <c r="F2404" t="s">
        <v>207</v>
      </c>
      <c r="G2404" t="e">
        <f t="shared" si="37"/>
        <v>#VALUE!</v>
      </c>
    </row>
    <row r="2405" spans="1:7" x14ac:dyDescent="0.25">
      <c r="A2405">
        <v>111</v>
      </c>
      <c r="B2405">
        <v>70</v>
      </c>
      <c r="C2405">
        <v>181</v>
      </c>
      <c r="D2405" t="s">
        <v>68</v>
      </c>
      <c r="E2405" t="s">
        <v>1018</v>
      </c>
      <c r="F2405" t="s">
        <v>200</v>
      </c>
      <c r="G2405" t="e">
        <f t="shared" si="37"/>
        <v>#VALUE!</v>
      </c>
    </row>
    <row r="2406" spans="1:7" x14ac:dyDescent="0.25">
      <c r="A2406">
        <v>110</v>
      </c>
      <c r="B2406">
        <v>71</v>
      </c>
      <c r="C2406">
        <v>181</v>
      </c>
      <c r="D2406" t="s">
        <v>69</v>
      </c>
      <c r="E2406">
        <v>-44797.41</v>
      </c>
      <c r="F2406">
        <v>125.752</v>
      </c>
      <c r="G2406">
        <f t="shared" si="37"/>
        <v>-44797.41</v>
      </c>
    </row>
    <row r="2407" spans="1:7" x14ac:dyDescent="0.25">
      <c r="A2407">
        <v>109</v>
      </c>
      <c r="B2407">
        <v>72</v>
      </c>
      <c r="C2407">
        <v>181</v>
      </c>
      <c r="D2407" t="s">
        <v>70</v>
      </c>
      <c r="E2407">
        <v>-47402.830999999998</v>
      </c>
      <c r="F2407">
        <v>1.42</v>
      </c>
      <c r="G2407">
        <f t="shared" si="37"/>
        <v>-47402.830999999998</v>
      </c>
    </row>
    <row r="2408" spans="1:7" x14ac:dyDescent="0.25">
      <c r="A2408">
        <v>108</v>
      </c>
      <c r="B2408">
        <v>73</v>
      </c>
      <c r="C2408">
        <v>181</v>
      </c>
      <c r="D2408" t="s">
        <v>71</v>
      </c>
      <c r="E2408">
        <v>-48438.311000000002</v>
      </c>
      <c r="F2408">
        <v>1.403</v>
      </c>
      <c r="G2408">
        <f t="shared" si="37"/>
        <v>-48438.311000000002</v>
      </c>
    </row>
    <row r="2409" spans="1:7" x14ac:dyDescent="0.25">
      <c r="A2409">
        <v>107</v>
      </c>
      <c r="B2409">
        <v>74</v>
      </c>
      <c r="C2409">
        <v>181</v>
      </c>
      <c r="D2409" t="s">
        <v>72</v>
      </c>
      <c r="E2409">
        <v>-48233.817999999999</v>
      </c>
      <c r="F2409">
        <v>1.4450000000000001</v>
      </c>
      <c r="G2409">
        <f t="shared" si="37"/>
        <v>-48233.817999999999</v>
      </c>
    </row>
    <row r="2410" spans="1:7" x14ac:dyDescent="0.25">
      <c r="A2410">
        <v>106</v>
      </c>
      <c r="B2410">
        <v>75</v>
      </c>
      <c r="C2410">
        <v>181</v>
      </c>
      <c r="D2410" t="s">
        <v>73</v>
      </c>
      <c r="E2410">
        <v>-46517.391000000003</v>
      </c>
      <c r="F2410">
        <v>12.548999999999999</v>
      </c>
      <c r="G2410">
        <f t="shared" si="37"/>
        <v>-46517.391000000003</v>
      </c>
    </row>
    <row r="2411" spans="1:7" x14ac:dyDescent="0.25">
      <c r="A2411">
        <v>105</v>
      </c>
      <c r="B2411">
        <v>76</v>
      </c>
      <c r="C2411">
        <v>181</v>
      </c>
      <c r="D2411" t="s">
        <v>74</v>
      </c>
      <c r="E2411">
        <v>-43549.963000000003</v>
      </c>
      <c r="F2411">
        <v>25.338000000000001</v>
      </c>
      <c r="G2411">
        <f t="shared" si="37"/>
        <v>-43549.963000000003</v>
      </c>
    </row>
    <row r="2412" spans="1:7" x14ac:dyDescent="0.25">
      <c r="A2412">
        <v>104</v>
      </c>
      <c r="B2412">
        <v>77</v>
      </c>
      <c r="C2412">
        <v>181</v>
      </c>
      <c r="D2412" t="s">
        <v>75</v>
      </c>
      <c r="E2412">
        <v>-39463.027999999998</v>
      </c>
      <c r="F2412">
        <v>5.2450000000000001</v>
      </c>
      <c r="G2412">
        <f t="shared" si="37"/>
        <v>-39463.027999999998</v>
      </c>
    </row>
    <row r="2413" spans="1:7" x14ac:dyDescent="0.25">
      <c r="A2413">
        <v>103</v>
      </c>
      <c r="B2413">
        <v>78</v>
      </c>
      <c r="C2413">
        <v>181</v>
      </c>
      <c r="D2413" t="s">
        <v>76</v>
      </c>
      <c r="E2413">
        <v>-34381.510999999999</v>
      </c>
      <c r="F2413">
        <v>13.689</v>
      </c>
      <c r="G2413">
        <f t="shared" si="37"/>
        <v>-34381.510999999999</v>
      </c>
    </row>
    <row r="2414" spans="1:7" x14ac:dyDescent="0.25">
      <c r="A2414">
        <v>102</v>
      </c>
      <c r="B2414">
        <v>79</v>
      </c>
      <c r="C2414">
        <v>181</v>
      </c>
      <c r="D2414" t="s">
        <v>77</v>
      </c>
      <c r="E2414">
        <v>-27871.135999999999</v>
      </c>
      <c r="F2414">
        <v>19.975999999999999</v>
      </c>
      <c r="G2414">
        <f t="shared" si="37"/>
        <v>-27871.135999999999</v>
      </c>
    </row>
    <row r="2415" spans="1:7" x14ac:dyDescent="0.25">
      <c r="A2415">
        <v>101</v>
      </c>
      <c r="B2415">
        <v>80</v>
      </c>
      <c r="C2415">
        <v>181</v>
      </c>
      <c r="D2415" t="s">
        <v>78</v>
      </c>
      <c r="E2415">
        <v>-20661.135999999999</v>
      </c>
      <c r="F2415">
        <v>15.382</v>
      </c>
      <c r="G2415">
        <f t="shared" si="37"/>
        <v>-20661.135999999999</v>
      </c>
    </row>
    <row r="2416" spans="1:7" x14ac:dyDescent="0.25">
      <c r="A2416">
        <v>100</v>
      </c>
      <c r="B2416">
        <v>81</v>
      </c>
      <c r="C2416">
        <v>181</v>
      </c>
      <c r="D2416" t="s">
        <v>79</v>
      </c>
      <c r="E2416">
        <v>-12798.735000000001</v>
      </c>
      <c r="F2416">
        <v>9.1080000000000005</v>
      </c>
      <c r="G2416">
        <f t="shared" si="37"/>
        <v>-12798.735000000001</v>
      </c>
    </row>
    <row r="2417" spans="1:7" x14ac:dyDescent="0.25">
      <c r="A2417">
        <v>99</v>
      </c>
      <c r="B2417">
        <v>82</v>
      </c>
      <c r="C2417">
        <v>181</v>
      </c>
      <c r="D2417" t="s">
        <v>80</v>
      </c>
      <c r="E2417">
        <v>-3117.35</v>
      </c>
      <c r="F2417">
        <v>75.411000000000001</v>
      </c>
      <c r="G2417">
        <f t="shared" si="37"/>
        <v>-3117.35</v>
      </c>
    </row>
    <row r="2418" spans="1:7" x14ac:dyDescent="0.25">
      <c r="A2418">
        <v>112</v>
      </c>
      <c r="B2418">
        <v>70</v>
      </c>
      <c r="C2418">
        <v>182</v>
      </c>
      <c r="D2418" t="s">
        <v>68</v>
      </c>
      <c r="E2418" t="s">
        <v>1088</v>
      </c>
      <c r="F2418" t="s">
        <v>197</v>
      </c>
      <c r="G2418" t="e">
        <f t="shared" si="37"/>
        <v>#VALUE!</v>
      </c>
    </row>
    <row r="2419" spans="1:7" x14ac:dyDescent="0.25">
      <c r="A2419">
        <v>111</v>
      </c>
      <c r="B2419">
        <v>71</v>
      </c>
      <c r="C2419">
        <v>182</v>
      </c>
      <c r="D2419" t="s">
        <v>69</v>
      </c>
      <c r="E2419" t="s">
        <v>493</v>
      </c>
      <c r="F2419" t="s">
        <v>203</v>
      </c>
      <c r="G2419" t="e">
        <f t="shared" si="37"/>
        <v>#VALUE!</v>
      </c>
    </row>
    <row r="2420" spans="1:7" x14ac:dyDescent="0.25">
      <c r="A2420">
        <v>110</v>
      </c>
      <c r="B2420">
        <v>72</v>
      </c>
      <c r="C2420">
        <v>182</v>
      </c>
      <c r="D2420" t="s">
        <v>70</v>
      </c>
      <c r="E2420">
        <v>-46049.508000000002</v>
      </c>
      <c r="F2420">
        <v>6.165</v>
      </c>
      <c r="G2420">
        <f t="shared" si="37"/>
        <v>-46049.508000000002</v>
      </c>
    </row>
    <row r="2421" spans="1:7" x14ac:dyDescent="0.25">
      <c r="A2421">
        <v>109</v>
      </c>
      <c r="B2421">
        <v>73</v>
      </c>
      <c r="C2421">
        <v>182</v>
      </c>
      <c r="D2421" t="s">
        <v>71</v>
      </c>
      <c r="E2421">
        <v>-46429.934000000001</v>
      </c>
      <c r="F2421">
        <v>1.405</v>
      </c>
      <c r="G2421">
        <f t="shared" si="37"/>
        <v>-46429.934000000001</v>
      </c>
    </row>
    <row r="2422" spans="1:7" x14ac:dyDescent="0.25">
      <c r="A2422">
        <v>108</v>
      </c>
      <c r="B2422">
        <v>74</v>
      </c>
      <c r="C2422">
        <v>182</v>
      </c>
      <c r="D2422" t="s">
        <v>72</v>
      </c>
      <c r="E2422">
        <v>-48246.06</v>
      </c>
      <c r="F2422">
        <v>0.73799999999999999</v>
      </c>
      <c r="G2422">
        <f t="shared" si="37"/>
        <v>-48246.06</v>
      </c>
    </row>
    <row r="2423" spans="1:7" x14ac:dyDescent="0.25">
      <c r="A2423">
        <v>107</v>
      </c>
      <c r="B2423">
        <v>75</v>
      </c>
      <c r="C2423">
        <v>182</v>
      </c>
      <c r="D2423" t="s">
        <v>73</v>
      </c>
      <c r="E2423">
        <v>-45446.06</v>
      </c>
      <c r="F2423">
        <v>101.983</v>
      </c>
      <c r="G2423">
        <f t="shared" si="37"/>
        <v>-45446.06</v>
      </c>
    </row>
    <row r="2424" spans="1:7" x14ac:dyDescent="0.25">
      <c r="A2424">
        <v>106</v>
      </c>
      <c r="B2424">
        <v>76</v>
      </c>
      <c r="C2424">
        <v>182</v>
      </c>
      <c r="D2424" t="s">
        <v>74</v>
      </c>
      <c r="E2424">
        <v>-44609.103999999999</v>
      </c>
      <c r="F2424">
        <v>21.745000000000001</v>
      </c>
      <c r="G2424">
        <f t="shared" si="37"/>
        <v>-44609.103999999999</v>
      </c>
    </row>
    <row r="2425" spans="1:7" x14ac:dyDescent="0.25">
      <c r="A2425">
        <v>105</v>
      </c>
      <c r="B2425">
        <v>77</v>
      </c>
      <c r="C2425">
        <v>182</v>
      </c>
      <c r="D2425" t="s">
        <v>75</v>
      </c>
      <c r="E2425">
        <v>-39051.678999999996</v>
      </c>
      <c r="F2425">
        <v>20.966999999999999</v>
      </c>
      <c r="G2425">
        <f t="shared" si="37"/>
        <v>-39051.678999999996</v>
      </c>
    </row>
    <row r="2426" spans="1:7" x14ac:dyDescent="0.25">
      <c r="A2426">
        <v>104</v>
      </c>
      <c r="B2426">
        <v>78</v>
      </c>
      <c r="C2426">
        <v>182</v>
      </c>
      <c r="D2426" t="s">
        <v>76</v>
      </c>
      <c r="E2426">
        <v>-36168.449000000001</v>
      </c>
      <c r="F2426">
        <v>13.095000000000001</v>
      </c>
      <c r="G2426">
        <f t="shared" si="37"/>
        <v>-36168.449000000001</v>
      </c>
    </row>
    <row r="2427" spans="1:7" x14ac:dyDescent="0.25">
      <c r="A2427">
        <v>103</v>
      </c>
      <c r="B2427">
        <v>79</v>
      </c>
      <c r="C2427">
        <v>182</v>
      </c>
      <c r="D2427" t="s">
        <v>77</v>
      </c>
      <c r="E2427">
        <v>-28300.768</v>
      </c>
      <c r="F2427">
        <v>20.260000000000002</v>
      </c>
      <c r="G2427">
        <f t="shared" si="37"/>
        <v>-28300.768</v>
      </c>
    </row>
    <row r="2428" spans="1:7" x14ac:dyDescent="0.25">
      <c r="A2428">
        <v>102</v>
      </c>
      <c r="B2428">
        <v>80</v>
      </c>
      <c r="C2428">
        <v>182</v>
      </c>
      <c r="D2428" t="s">
        <v>78</v>
      </c>
      <c r="E2428">
        <v>-23576.921999999999</v>
      </c>
      <c r="F2428">
        <v>9.7899999999999991</v>
      </c>
      <c r="G2428">
        <f t="shared" si="37"/>
        <v>-23576.921999999999</v>
      </c>
    </row>
    <row r="2429" spans="1:7" x14ac:dyDescent="0.25">
      <c r="A2429">
        <v>101</v>
      </c>
      <c r="B2429">
        <v>81</v>
      </c>
      <c r="C2429">
        <v>182</v>
      </c>
      <c r="D2429" t="s">
        <v>79</v>
      </c>
      <c r="E2429">
        <v>-13327.927</v>
      </c>
      <c r="F2429">
        <v>11.839</v>
      </c>
      <c r="G2429">
        <f t="shared" si="37"/>
        <v>-13327.927</v>
      </c>
    </row>
    <row r="2430" spans="1:7" x14ac:dyDescent="0.25">
      <c r="A2430">
        <v>100</v>
      </c>
      <c r="B2430">
        <v>82</v>
      </c>
      <c r="C2430">
        <v>182</v>
      </c>
      <c r="D2430" t="s">
        <v>80</v>
      </c>
      <c r="E2430">
        <v>-6825.1120000000001</v>
      </c>
      <c r="F2430">
        <v>12.098000000000001</v>
      </c>
      <c r="G2430">
        <f t="shared" si="37"/>
        <v>-6825.1120000000001</v>
      </c>
    </row>
    <row r="2431" spans="1:7" x14ac:dyDescent="0.25">
      <c r="A2431">
        <v>113</v>
      </c>
      <c r="B2431">
        <v>70</v>
      </c>
      <c r="C2431">
        <v>183</v>
      </c>
      <c r="D2431" t="s">
        <v>68</v>
      </c>
      <c r="E2431" t="s">
        <v>1089</v>
      </c>
      <c r="F2431" t="s">
        <v>197</v>
      </c>
      <c r="G2431" t="e">
        <f t="shared" si="37"/>
        <v>#VALUE!</v>
      </c>
    </row>
    <row r="2432" spans="1:7" x14ac:dyDescent="0.25">
      <c r="A2432">
        <v>112</v>
      </c>
      <c r="B2432">
        <v>71</v>
      </c>
      <c r="C2432">
        <v>183</v>
      </c>
      <c r="D2432" t="s">
        <v>69</v>
      </c>
      <c r="E2432">
        <v>-39716.11</v>
      </c>
      <c r="F2432">
        <v>80.108000000000004</v>
      </c>
      <c r="G2432">
        <f t="shared" si="37"/>
        <v>-39716.11</v>
      </c>
    </row>
    <row r="2433" spans="1:7" x14ac:dyDescent="0.25">
      <c r="A2433">
        <v>111</v>
      </c>
      <c r="B2433">
        <v>72</v>
      </c>
      <c r="C2433">
        <v>183</v>
      </c>
      <c r="D2433" t="s">
        <v>70</v>
      </c>
      <c r="E2433">
        <v>-43282.796000000002</v>
      </c>
      <c r="F2433">
        <v>30.033999999999999</v>
      </c>
      <c r="G2433">
        <f t="shared" si="37"/>
        <v>-43282.796000000002</v>
      </c>
    </row>
    <row r="2434" spans="1:7" x14ac:dyDescent="0.25">
      <c r="A2434">
        <v>110</v>
      </c>
      <c r="B2434">
        <v>73</v>
      </c>
      <c r="C2434">
        <v>183</v>
      </c>
      <c r="D2434" t="s">
        <v>71</v>
      </c>
      <c r="E2434">
        <v>-45292.796000000002</v>
      </c>
      <c r="F2434">
        <v>1.419</v>
      </c>
      <c r="G2434">
        <f t="shared" si="37"/>
        <v>-45292.796000000002</v>
      </c>
    </row>
    <row r="2435" spans="1:7" x14ac:dyDescent="0.25">
      <c r="A2435">
        <v>109</v>
      </c>
      <c r="B2435">
        <v>74</v>
      </c>
      <c r="C2435">
        <v>183</v>
      </c>
      <c r="D2435" t="s">
        <v>72</v>
      </c>
      <c r="E2435">
        <v>-46365.58</v>
      </c>
      <c r="F2435">
        <v>0.73699999999999999</v>
      </c>
      <c r="G2435">
        <f t="shared" si="37"/>
        <v>-46365.58</v>
      </c>
    </row>
    <row r="2436" spans="1:7" x14ac:dyDescent="0.25">
      <c r="A2436">
        <v>108</v>
      </c>
      <c r="B2436">
        <v>75</v>
      </c>
      <c r="C2436">
        <v>183</v>
      </c>
      <c r="D2436" t="s">
        <v>73</v>
      </c>
      <c r="E2436">
        <v>-45809.58</v>
      </c>
      <c r="F2436">
        <v>8.0340000000000007</v>
      </c>
      <c r="G2436">
        <f t="shared" si="37"/>
        <v>-45809.58</v>
      </c>
    </row>
    <row r="2437" spans="1:7" x14ac:dyDescent="0.25">
      <c r="A2437">
        <v>107</v>
      </c>
      <c r="B2437">
        <v>76</v>
      </c>
      <c r="C2437">
        <v>183</v>
      </c>
      <c r="D2437" t="s">
        <v>74</v>
      </c>
      <c r="E2437">
        <v>-43664.042999999998</v>
      </c>
      <c r="F2437">
        <v>49.76</v>
      </c>
      <c r="G2437">
        <f t="shared" si="37"/>
        <v>-43664.042999999998</v>
      </c>
    </row>
    <row r="2438" spans="1:7" x14ac:dyDescent="0.25">
      <c r="A2438">
        <v>106</v>
      </c>
      <c r="B2438">
        <v>77</v>
      </c>
      <c r="C2438">
        <v>183</v>
      </c>
      <c r="D2438" t="s">
        <v>75</v>
      </c>
      <c r="E2438">
        <v>-40203.311000000002</v>
      </c>
      <c r="F2438">
        <v>24.398</v>
      </c>
      <c r="G2438">
        <f t="shared" si="37"/>
        <v>-40203.311000000002</v>
      </c>
    </row>
    <row r="2439" spans="1:7" x14ac:dyDescent="0.25">
      <c r="A2439">
        <v>105</v>
      </c>
      <c r="B2439">
        <v>78</v>
      </c>
      <c r="C2439">
        <v>183</v>
      </c>
      <c r="D2439" t="s">
        <v>76</v>
      </c>
      <c r="E2439">
        <v>-35772.487000000001</v>
      </c>
      <c r="F2439">
        <v>15.532999999999999</v>
      </c>
      <c r="G2439">
        <f t="shared" si="37"/>
        <v>-35772.487000000001</v>
      </c>
    </row>
    <row r="2440" spans="1:7" x14ac:dyDescent="0.25">
      <c r="A2440">
        <v>104</v>
      </c>
      <c r="B2440">
        <v>79</v>
      </c>
      <c r="C2440">
        <v>183</v>
      </c>
      <c r="D2440" t="s">
        <v>77</v>
      </c>
      <c r="E2440">
        <v>-30191.483</v>
      </c>
      <c r="F2440">
        <v>9.423</v>
      </c>
      <c r="G2440">
        <f t="shared" si="37"/>
        <v>-30191.483</v>
      </c>
    </row>
    <row r="2441" spans="1:7" x14ac:dyDescent="0.25">
      <c r="A2441">
        <v>103</v>
      </c>
      <c r="B2441">
        <v>80</v>
      </c>
      <c r="C2441">
        <v>183</v>
      </c>
      <c r="D2441" t="s">
        <v>78</v>
      </c>
      <c r="E2441">
        <v>-23804.673999999999</v>
      </c>
      <c r="F2441">
        <v>7.0839999999999996</v>
      </c>
      <c r="G2441">
        <f t="shared" ref="G2441:G2504" si="38">IF(ISNUMBER(E2441),E2441,VALUE(SUBSTITUTE(E2441,"#",".01")))</f>
        <v>-23804.673999999999</v>
      </c>
    </row>
    <row r="2442" spans="1:7" x14ac:dyDescent="0.25">
      <c r="A2442">
        <v>102</v>
      </c>
      <c r="B2442">
        <v>81</v>
      </c>
      <c r="C2442">
        <v>183</v>
      </c>
      <c r="D2442" t="s">
        <v>79</v>
      </c>
      <c r="E2442">
        <v>-16587.257000000001</v>
      </c>
      <c r="F2442">
        <v>9.3309999999999995</v>
      </c>
      <c r="G2442">
        <f t="shared" si="38"/>
        <v>-16587.257000000001</v>
      </c>
    </row>
    <row r="2443" spans="1:7" x14ac:dyDescent="0.25">
      <c r="A2443">
        <v>101</v>
      </c>
      <c r="B2443">
        <v>82</v>
      </c>
      <c r="C2443">
        <v>183</v>
      </c>
      <c r="D2443" t="s">
        <v>80</v>
      </c>
      <c r="E2443">
        <v>-7575.2179999999998</v>
      </c>
      <c r="F2443">
        <v>28.151</v>
      </c>
      <c r="G2443">
        <f t="shared" si="38"/>
        <v>-7575.2179999999998</v>
      </c>
    </row>
    <row r="2444" spans="1:7" x14ac:dyDescent="0.25">
      <c r="A2444">
        <v>114</v>
      </c>
      <c r="B2444">
        <v>70</v>
      </c>
      <c r="C2444">
        <v>184</v>
      </c>
      <c r="D2444" t="s">
        <v>68</v>
      </c>
      <c r="E2444" t="s">
        <v>1090</v>
      </c>
      <c r="F2444" t="s">
        <v>199</v>
      </c>
      <c r="G2444" t="e">
        <f t="shared" si="38"/>
        <v>#VALUE!</v>
      </c>
    </row>
    <row r="2445" spans="1:7" x14ac:dyDescent="0.25">
      <c r="A2445">
        <v>113</v>
      </c>
      <c r="B2445">
        <v>71</v>
      </c>
      <c r="C2445">
        <v>184</v>
      </c>
      <c r="D2445" t="s">
        <v>69</v>
      </c>
      <c r="E2445" t="s">
        <v>494</v>
      </c>
      <c r="F2445" t="s">
        <v>200</v>
      </c>
      <c r="G2445" t="e">
        <f t="shared" si="38"/>
        <v>#VALUE!</v>
      </c>
    </row>
    <row r="2446" spans="1:7" x14ac:dyDescent="0.25">
      <c r="A2446">
        <v>112</v>
      </c>
      <c r="B2446">
        <v>72</v>
      </c>
      <c r="C2446">
        <v>184</v>
      </c>
      <c r="D2446" t="s">
        <v>70</v>
      </c>
      <c r="E2446">
        <v>-41499.373</v>
      </c>
      <c r="F2446">
        <v>39.706000000000003</v>
      </c>
      <c r="G2446">
        <f t="shared" si="38"/>
        <v>-41499.373</v>
      </c>
    </row>
    <row r="2447" spans="1:7" x14ac:dyDescent="0.25">
      <c r="A2447">
        <v>111</v>
      </c>
      <c r="B2447">
        <v>73</v>
      </c>
      <c r="C2447">
        <v>184</v>
      </c>
      <c r="D2447" t="s">
        <v>71</v>
      </c>
      <c r="E2447">
        <v>-42839.373</v>
      </c>
      <c r="F2447">
        <v>26.01</v>
      </c>
      <c r="G2447">
        <f t="shared" si="38"/>
        <v>-42839.373</v>
      </c>
    </row>
    <row r="2448" spans="1:7" x14ac:dyDescent="0.25">
      <c r="A2448">
        <v>110</v>
      </c>
      <c r="B2448">
        <v>74</v>
      </c>
      <c r="C2448">
        <v>184</v>
      </c>
      <c r="D2448" t="s">
        <v>72</v>
      </c>
      <c r="E2448">
        <v>-45705.373</v>
      </c>
      <c r="F2448">
        <v>0.73099999999999998</v>
      </c>
      <c r="G2448">
        <f t="shared" si="38"/>
        <v>-45705.373</v>
      </c>
    </row>
    <row r="2449" spans="1:7" x14ac:dyDescent="0.25">
      <c r="A2449">
        <v>109</v>
      </c>
      <c r="B2449">
        <v>75</v>
      </c>
      <c r="C2449">
        <v>184</v>
      </c>
      <c r="D2449" t="s">
        <v>73</v>
      </c>
      <c r="E2449">
        <v>-44219.633999999998</v>
      </c>
      <c r="F2449">
        <v>4.2750000000000004</v>
      </c>
      <c r="G2449">
        <f t="shared" si="38"/>
        <v>-44219.633999999998</v>
      </c>
    </row>
    <row r="2450" spans="1:7" x14ac:dyDescent="0.25">
      <c r="A2450">
        <v>108</v>
      </c>
      <c r="B2450">
        <v>76</v>
      </c>
      <c r="C2450">
        <v>184</v>
      </c>
      <c r="D2450" t="s">
        <v>74</v>
      </c>
      <c r="E2450">
        <v>-44252.533000000003</v>
      </c>
      <c r="F2450">
        <v>0.82699999999999996</v>
      </c>
      <c r="G2450">
        <f t="shared" si="38"/>
        <v>-44252.533000000003</v>
      </c>
    </row>
    <row r="2451" spans="1:7" x14ac:dyDescent="0.25">
      <c r="A2451">
        <v>107</v>
      </c>
      <c r="B2451">
        <v>77</v>
      </c>
      <c r="C2451">
        <v>184</v>
      </c>
      <c r="D2451" t="s">
        <v>75</v>
      </c>
      <c r="E2451">
        <v>-39610.851000000002</v>
      </c>
      <c r="F2451">
        <v>27.945</v>
      </c>
      <c r="G2451">
        <f t="shared" si="38"/>
        <v>-39610.851000000002</v>
      </c>
    </row>
    <row r="2452" spans="1:7" x14ac:dyDescent="0.25">
      <c r="A2452">
        <v>106</v>
      </c>
      <c r="B2452">
        <v>78</v>
      </c>
      <c r="C2452">
        <v>184</v>
      </c>
      <c r="D2452" t="s">
        <v>76</v>
      </c>
      <c r="E2452">
        <v>-37334.243000000002</v>
      </c>
      <c r="F2452">
        <v>15.584</v>
      </c>
      <c r="G2452">
        <f t="shared" si="38"/>
        <v>-37334.243000000002</v>
      </c>
    </row>
    <row r="2453" spans="1:7" x14ac:dyDescent="0.25">
      <c r="A2453">
        <v>105</v>
      </c>
      <c r="B2453">
        <v>79</v>
      </c>
      <c r="C2453">
        <v>184</v>
      </c>
      <c r="D2453" t="s">
        <v>77</v>
      </c>
      <c r="E2453">
        <v>-30318.71</v>
      </c>
      <c r="F2453">
        <v>22.274999999999999</v>
      </c>
      <c r="G2453">
        <f t="shared" si="38"/>
        <v>-30318.71</v>
      </c>
    </row>
    <row r="2454" spans="1:7" x14ac:dyDescent="0.25">
      <c r="A2454">
        <v>104</v>
      </c>
      <c r="B2454">
        <v>80</v>
      </c>
      <c r="C2454">
        <v>184</v>
      </c>
      <c r="D2454" t="s">
        <v>78</v>
      </c>
      <c r="E2454">
        <v>-26348.965</v>
      </c>
      <c r="F2454">
        <v>10.061999999999999</v>
      </c>
      <c r="G2454">
        <f t="shared" si="38"/>
        <v>-26348.965</v>
      </c>
    </row>
    <row r="2455" spans="1:7" x14ac:dyDescent="0.25">
      <c r="A2455">
        <v>103</v>
      </c>
      <c r="B2455">
        <v>81</v>
      </c>
      <c r="C2455">
        <v>184</v>
      </c>
      <c r="D2455" t="s">
        <v>79</v>
      </c>
      <c r="E2455">
        <v>-16883.241999999998</v>
      </c>
      <c r="F2455">
        <v>10.02</v>
      </c>
      <c r="G2455">
        <f t="shared" si="38"/>
        <v>-16883.241999999998</v>
      </c>
    </row>
    <row r="2456" spans="1:7" x14ac:dyDescent="0.25">
      <c r="A2456">
        <v>102</v>
      </c>
      <c r="B2456">
        <v>82</v>
      </c>
      <c r="C2456">
        <v>184</v>
      </c>
      <c r="D2456" t="s">
        <v>80</v>
      </c>
      <c r="E2456">
        <v>-11051.522000000001</v>
      </c>
      <c r="F2456">
        <v>12.805999999999999</v>
      </c>
      <c r="G2456">
        <f t="shared" si="38"/>
        <v>-11051.522000000001</v>
      </c>
    </row>
    <row r="2457" spans="1:7" x14ac:dyDescent="0.25">
      <c r="A2457">
        <v>101</v>
      </c>
      <c r="B2457">
        <v>83</v>
      </c>
      <c r="C2457">
        <v>184</v>
      </c>
      <c r="D2457" t="s">
        <v>81</v>
      </c>
      <c r="E2457">
        <v>1063.068</v>
      </c>
      <c r="F2457">
        <v>78.11</v>
      </c>
      <c r="G2457">
        <f t="shared" si="38"/>
        <v>1063.068</v>
      </c>
    </row>
    <row r="2458" spans="1:7" x14ac:dyDescent="0.25">
      <c r="A2458">
        <v>115</v>
      </c>
      <c r="B2458">
        <v>70</v>
      </c>
      <c r="C2458">
        <v>185</v>
      </c>
      <c r="D2458" t="s">
        <v>68</v>
      </c>
      <c r="E2458" t="s">
        <v>1091</v>
      </c>
      <c r="F2458" t="s">
        <v>199</v>
      </c>
      <c r="G2458" t="e">
        <f t="shared" si="38"/>
        <v>#VALUE!</v>
      </c>
    </row>
    <row r="2459" spans="1:7" x14ac:dyDescent="0.25">
      <c r="A2459">
        <v>114</v>
      </c>
      <c r="B2459">
        <v>71</v>
      </c>
      <c r="C2459">
        <v>185</v>
      </c>
      <c r="D2459" t="s">
        <v>69</v>
      </c>
      <c r="E2459" t="s">
        <v>1092</v>
      </c>
      <c r="F2459" t="s">
        <v>200</v>
      </c>
      <c r="G2459" t="e">
        <f t="shared" si="38"/>
        <v>#VALUE!</v>
      </c>
    </row>
    <row r="2460" spans="1:7" x14ac:dyDescent="0.25">
      <c r="A2460">
        <v>113</v>
      </c>
      <c r="B2460">
        <v>72</v>
      </c>
      <c r="C2460">
        <v>185</v>
      </c>
      <c r="D2460" t="s">
        <v>70</v>
      </c>
      <c r="E2460">
        <v>-38319.800000000003</v>
      </c>
      <c r="F2460">
        <v>64.272999999999996</v>
      </c>
      <c r="G2460">
        <f t="shared" si="38"/>
        <v>-38319.800000000003</v>
      </c>
    </row>
    <row r="2461" spans="1:7" x14ac:dyDescent="0.25">
      <c r="A2461">
        <v>112</v>
      </c>
      <c r="B2461">
        <v>73</v>
      </c>
      <c r="C2461">
        <v>185</v>
      </c>
      <c r="D2461" t="s">
        <v>71</v>
      </c>
      <c r="E2461">
        <v>-41394.292999999998</v>
      </c>
      <c r="F2461">
        <v>14.161</v>
      </c>
      <c r="G2461">
        <f t="shared" si="38"/>
        <v>-41394.292999999998</v>
      </c>
    </row>
    <row r="2462" spans="1:7" x14ac:dyDescent="0.25">
      <c r="A2462">
        <v>111</v>
      </c>
      <c r="B2462">
        <v>74</v>
      </c>
      <c r="C2462">
        <v>185</v>
      </c>
      <c r="D2462" t="s">
        <v>72</v>
      </c>
      <c r="E2462">
        <v>-43387.792999999998</v>
      </c>
      <c r="F2462">
        <v>0.73299999999999998</v>
      </c>
      <c r="G2462">
        <f t="shared" si="38"/>
        <v>-43387.792999999998</v>
      </c>
    </row>
    <row r="2463" spans="1:7" x14ac:dyDescent="0.25">
      <c r="A2463">
        <v>110</v>
      </c>
      <c r="B2463">
        <v>75</v>
      </c>
      <c r="C2463">
        <v>185</v>
      </c>
      <c r="D2463" t="s">
        <v>73</v>
      </c>
      <c r="E2463">
        <v>-43819.027000000002</v>
      </c>
      <c r="F2463">
        <v>0.81799999999999995</v>
      </c>
      <c r="G2463">
        <f t="shared" si="38"/>
        <v>-43819.027000000002</v>
      </c>
    </row>
    <row r="2464" spans="1:7" x14ac:dyDescent="0.25">
      <c r="A2464">
        <v>109</v>
      </c>
      <c r="B2464">
        <v>76</v>
      </c>
      <c r="C2464">
        <v>185</v>
      </c>
      <c r="D2464" t="s">
        <v>74</v>
      </c>
      <c r="E2464">
        <v>-42805.88</v>
      </c>
      <c r="F2464">
        <v>0.83</v>
      </c>
      <c r="G2464">
        <f t="shared" si="38"/>
        <v>-42805.88</v>
      </c>
    </row>
    <row r="2465" spans="1:7" x14ac:dyDescent="0.25">
      <c r="A2465">
        <v>108</v>
      </c>
      <c r="B2465">
        <v>77</v>
      </c>
      <c r="C2465">
        <v>185</v>
      </c>
      <c r="D2465" t="s">
        <v>75</v>
      </c>
      <c r="E2465">
        <v>-40335.553</v>
      </c>
      <c r="F2465">
        <v>27.945</v>
      </c>
      <c r="G2465">
        <f t="shared" si="38"/>
        <v>-40335.553</v>
      </c>
    </row>
    <row r="2466" spans="1:7" x14ac:dyDescent="0.25">
      <c r="A2466">
        <v>107</v>
      </c>
      <c r="B2466">
        <v>78</v>
      </c>
      <c r="C2466">
        <v>185</v>
      </c>
      <c r="D2466" t="s">
        <v>76</v>
      </c>
      <c r="E2466">
        <v>-36688.14</v>
      </c>
      <c r="F2466">
        <v>25.832000000000001</v>
      </c>
      <c r="G2466">
        <f t="shared" si="38"/>
        <v>-36688.14</v>
      </c>
    </row>
    <row r="2467" spans="1:7" x14ac:dyDescent="0.25">
      <c r="A2467">
        <v>106</v>
      </c>
      <c r="B2467">
        <v>79</v>
      </c>
      <c r="C2467">
        <v>185</v>
      </c>
      <c r="D2467" t="s">
        <v>77</v>
      </c>
      <c r="E2467">
        <v>-31858.143</v>
      </c>
      <c r="F2467">
        <v>2.6080000000000001</v>
      </c>
      <c r="G2467">
        <f t="shared" si="38"/>
        <v>-31858.143</v>
      </c>
    </row>
    <row r="2468" spans="1:7" x14ac:dyDescent="0.25">
      <c r="A2468">
        <v>105</v>
      </c>
      <c r="B2468">
        <v>80</v>
      </c>
      <c r="C2468">
        <v>185</v>
      </c>
      <c r="D2468" t="s">
        <v>78</v>
      </c>
      <c r="E2468">
        <v>-26183.666000000001</v>
      </c>
      <c r="F2468">
        <v>13.638999999999999</v>
      </c>
      <c r="G2468">
        <f t="shared" si="38"/>
        <v>-26183.666000000001</v>
      </c>
    </row>
    <row r="2469" spans="1:7" x14ac:dyDescent="0.25">
      <c r="A2469">
        <v>104</v>
      </c>
      <c r="B2469">
        <v>81</v>
      </c>
      <c r="C2469">
        <v>185</v>
      </c>
      <c r="D2469" t="s">
        <v>79</v>
      </c>
      <c r="E2469">
        <v>-19757.741000000002</v>
      </c>
      <c r="F2469">
        <v>20.673999999999999</v>
      </c>
      <c r="G2469">
        <f t="shared" si="38"/>
        <v>-19757.741000000002</v>
      </c>
    </row>
    <row r="2470" spans="1:7" x14ac:dyDescent="0.25">
      <c r="A2470">
        <v>103</v>
      </c>
      <c r="B2470">
        <v>82</v>
      </c>
      <c r="C2470">
        <v>185</v>
      </c>
      <c r="D2470" t="s">
        <v>80</v>
      </c>
      <c r="E2470">
        <v>-11541.22</v>
      </c>
      <c r="F2470">
        <v>16.175000000000001</v>
      </c>
      <c r="G2470">
        <f t="shared" si="38"/>
        <v>-11541.22</v>
      </c>
    </row>
    <row r="2471" spans="1:7" x14ac:dyDescent="0.25">
      <c r="A2471">
        <v>102</v>
      </c>
      <c r="B2471">
        <v>83</v>
      </c>
      <c r="C2471">
        <v>185</v>
      </c>
      <c r="D2471" t="s">
        <v>81</v>
      </c>
      <c r="E2471" t="s">
        <v>1093</v>
      </c>
      <c r="F2471" t="s">
        <v>1094</v>
      </c>
      <c r="G2471" t="e">
        <f t="shared" si="38"/>
        <v>#VALUE!</v>
      </c>
    </row>
    <row r="2472" spans="1:7" x14ac:dyDescent="0.25">
      <c r="A2472">
        <v>115</v>
      </c>
      <c r="B2472">
        <v>71</v>
      </c>
      <c r="C2472">
        <v>186</v>
      </c>
      <c r="D2472" t="s">
        <v>69</v>
      </c>
      <c r="E2472" t="s">
        <v>1095</v>
      </c>
      <c r="F2472" t="s">
        <v>197</v>
      </c>
      <c r="G2472" t="e">
        <f t="shared" si="38"/>
        <v>#VALUE!</v>
      </c>
    </row>
    <row r="2473" spans="1:7" x14ac:dyDescent="0.25">
      <c r="A2473">
        <v>114</v>
      </c>
      <c r="B2473">
        <v>72</v>
      </c>
      <c r="C2473">
        <v>186</v>
      </c>
      <c r="D2473" t="s">
        <v>70</v>
      </c>
      <c r="E2473">
        <v>-36424.21</v>
      </c>
      <c r="F2473">
        <v>51.231999999999999</v>
      </c>
      <c r="G2473">
        <f t="shared" si="38"/>
        <v>-36424.21</v>
      </c>
    </row>
    <row r="2474" spans="1:7" x14ac:dyDescent="0.25">
      <c r="A2474">
        <v>113</v>
      </c>
      <c r="B2474">
        <v>73</v>
      </c>
      <c r="C2474">
        <v>186</v>
      </c>
      <c r="D2474" t="s">
        <v>71</v>
      </c>
      <c r="E2474">
        <v>-38607.527999999998</v>
      </c>
      <c r="F2474">
        <v>60.012</v>
      </c>
      <c r="G2474">
        <f t="shared" si="38"/>
        <v>-38607.527999999998</v>
      </c>
    </row>
    <row r="2475" spans="1:7" x14ac:dyDescent="0.25">
      <c r="A2475">
        <v>112</v>
      </c>
      <c r="B2475">
        <v>74</v>
      </c>
      <c r="C2475">
        <v>186</v>
      </c>
      <c r="D2475" t="s">
        <v>72</v>
      </c>
      <c r="E2475">
        <v>-42508.527999999998</v>
      </c>
      <c r="F2475">
        <v>1.212</v>
      </c>
      <c r="G2475">
        <f t="shared" si="38"/>
        <v>-42508.527999999998</v>
      </c>
    </row>
    <row r="2476" spans="1:7" x14ac:dyDescent="0.25">
      <c r="A2476">
        <v>111</v>
      </c>
      <c r="B2476">
        <v>75</v>
      </c>
      <c r="C2476">
        <v>186</v>
      </c>
      <c r="D2476" t="s">
        <v>73</v>
      </c>
      <c r="E2476">
        <v>-41927.086000000003</v>
      </c>
      <c r="F2476">
        <v>0.82599999999999996</v>
      </c>
      <c r="G2476">
        <f t="shared" si="38"/>
        <v>-41927.086000000003</v>
      </c>
    </row>
    <row r="2477" spans="1:7" x14ac:dyDescent="0.25">
      <c r="A2477">
        <v>110</v>
      </c>
      <c r="B2477">
        <v>76</v>
      </c>
      <c r="C2477">
        <v>186</v>
      </c>
      <c r="D2477" t="s">
        <v>74</v>
      </c>
      <c r="E2477">
        <v>-42999.942999999999</v>
      </c>
      <c r="F2477">
        <v>0.76100000000000001</v>
      </c>
      <c r="G2477">
        <f t="shared" si="38"/>
        <v>-42999.942999999999</v>
      </c>
    </row>
    <row r="2478" spans="1:7" x14ac:dyDescent="0.25">
      <c r="A2478">
        <v>109</v>
      </c>
      <c r="B2478">
        <v>77</v>
      </c>
      <c r="C2478">
        <v>186</v>
      </c>
      <c r="D2478" t="s">
        <v>75</v>
      </c>
      <c r="E2478">
        <v>-39172.345999999998</v>
      </c>
      <c r="F2478">
        <v>16.526</v>
      </c>
      <c r="G2478">
        <f t="shared" si="38"/>
        <v>-39172.345999999998</v>
      </c>
    </row>
    <row r="2479" spans="1:7" x14ac:dyDescent="0.25">
      <c r="A2479">
        <v>108</v>
      </c>
      <c r="B2479">
        <v>78</v>
      </c>
      <c r="C2479">
        <v>186</v>
      </c>
      <c r="D2479" t="s">
        <v>76</v>
      </c>
      <c r="E2479">
        <v>-37864.442999999999</v>
      </c>
      <c r="F2479">
        <v>21.745000000000001</v>
      </c>
      <c r="G2479">
        <f t="shared" si="38"/>
        <v>-37864.442999999999</v>
      </c>
    </row>
    <row r="2480" spans="1:7" x14ac:dyDescent="0.25">
      <c r="A2480">
        <v>107</v>
      </c>
      <c r="B2480">
        <v>79</v>
      </c>
      <c r="C2480">
        <v>186</v>
      </c>
      <c r="D2480" t="s">
        <v>77</v>
      </c>
      <c r="E2480">
        <v>-31714.851999999999</v>
      </c>
      <c r="F2480">
        <v>20.966999999999999</v>
      </c>
      <c r="G2480">
        <f t="shared" si="38"/>
        <v>-31714.851999999999</v>
      </c>
    </row>
    <row r="2481" spans="1:7" x14ac:dyDescent="0.25">
      <c r="A2481">
        <v>106</v>
      </c>
      <c r="B2481">
        <v>80</v>
      </c>
      <c r="C2481">
        <v>186</v>
      </c>
      <c r="D2481" t="s">
        <v>78</v>
      </c>
      <c r="E2481">
        <v>-28539.097000000002</v>
      </c>
      <c r="F2481">
        <v>11.65</v>
      </c>
      <c r="G2481">
        <f t="shared" si="38"/>
        <v>-28539.097000000002</v>
      </c>
    </row>
    <row r="2482" spans="1:7" x14ac:dyDescent="0.25">
      <c r="A2482">
        <v>105</v>
      </c>
      <c r="B2482">
        <v>81</v>
      </c>
      <c r="C2482">
        <v>186</v>
      </c>
      <c r="D2482" t="s">
        <v>79</v>
      </c>
      <c r="E2482">
        <v>-19886.613000000001</v>
      </c>
      <c r="F2482">
        <v>22.356000000000002</v>
      </c>
      <c r="G2482">
        <f t="shared" si="38"/>
        <v>-19886.613000000001</v>
      </c>
    </row>
    <row r="2483" spans="1:7" x14ac:dyDescent="0.25">
      <c r="A2483">
        <v>104</v>
      </c>
      <c r="B2483">
        <v>82</v>
      </c>
      <c r="C2483">
        <v>186</v>
      </c>
      <c r="D2483" t="s">
        <v>80</v>
      </c>
      <c r="E2483">
        <v>-14682.026</v>
      </c>
      <c r="F2483">
        <v>11.363</v>
      </c>
      <c r="G2483">
        <f t="shared" si="38"/>
        <v>-14682.026</v>
      </c>
    </row>
    <row r="2484" spans="1:7" x14ac:dyDescent="0.25">
      <c r="A2484">
        <v>103</v>
      </c>
      <c r="B2484">
        <v>83</v>
      </c>
      <c r="C2484">
        <v>186</v>
      </c>
      <c r="D2484" t="s">
        <v>81</v>
      </c>
      <c r="E2484">
        <v>-3146.212</v>
      </c>
      <c r="F2484">
        <v>16.856999999999999</v>
      </c>
      <c r="G2484">
        <f t="shared" si="38"/>
        <v>-3146.212</v>
      </c>
    </row>
    <row r="2485" spans="1:7" x14ac:dyDescent="0.25">
      <c r="A2485">
        <v>102</v>
      </c>
      <c r="B2485">
        <v>84</v>
      </c>
      <c r="C2485">
        <v>186</v>
      </c>
      <c r="D2485" t="s">
        <v>82</v>
      </c>
      <c r="E2485">
        <v>4100.9740000000002</v>
      </c>
      <c r="F2485">
        <v>18.286000000000001</v>
      </c>
      <c r="G2485">
        <f t="shared" si="38"/>
        <v>4100.9740000000002</v>
      </c>
    </row>
    <row r="2486" spans="1:7" x14ac:dyDescent="0.25">
      <c r="A2486">
        <v>116</v>
      </c>
      <c r="B2486">
        <v>71</v>
      </c>
      <c r="C2486">
        <v>187</v>
      </c>
      <c r="D2486" t="s">
        <v>69</v>
      </c>
      <c r="E2486" t="s">
        <v>1096</v>
      </c>
      <c r="F2486" t="s">
        <v>197</v>
      </c>
      <c r="G2486" t="e">
        <f t="shared" si="38"/>
        <v>#VALUE!</v>
      </c>
    </row>
    <row r="2487" spans="1:7" x14ac:dyDescent="0.25">
      <c r="A2487">
        <v>115</v>
      </c>
      <c r="B2487">
        <v>72</v>
      </c>
      <c r="C2487">
        <v>187</v>
      </c>
      <c r="D2487" t="s">
        <v>70</v>
      </c>
      <c r="E2487" t="s">
        <v>1097</v>
      </c>
      <c r="F2487" t="s">
        <v>200</v>
      </c>
      <c r="G2487" t="e">
        <f t="shared" si="38"/>
        <v>#VALUE!</v>
      </c>
    </row>
    <row r="2488" spans="1:7" x14ac:dyDescent="0.25">
      <c r="A2488">
        <v>114</v>
      </c>
      <c r="B2488">
        <v>73</v>
      </c>
      <c r="C2488">
        <v>187</v>
      </c>
      <c r="D2488" t="s">
        <v>71</v>
      </c>
      <c r="E2488">
        <v>-36895.546000000002</v>
      </c>
      <c r="F2488">
        <v>55.89</v>
      </c>
      <c r="G2488">
        <f t="shared" si="38"/>
        <v>-36895.546000000002</v>
      </c>
    </row>
    <row r="2489" spans="1:7" x14ac:dyDescent="0.25">
      <c r="A2489">
        <v>113</v>
      </c>
      <c r="B2489">
        <v>74</v>
      </c>
      <c r="C2489">
        <v>187</v>
      </c>
      <c r="D2489" t="s">
        <v>72</v>
      </c>
      <c r="E2489">
        <v>-39903.97</v>
      </c>
      <c r="F2489">
        <v>1.212</v>
      </c>
      <c r="G2489">
        <f t="shared" si="38"/>
        <v>-39903.97</v>
      </c>
    </row>
    <row r="2490" spans="1:7" x14ac:dyDescent="0.25">
      <c r="A2490">
        <v>112</v>
      </c>
      <c r="B2490">
        <v>75</v>
      </c>
      <c r="C2490">
        <v>187</v>
      </c>
      <c r="D2490" t="s">
        <v>73</v>
      </c>
      <c r="E2490">
        <v>-41216.478000000003</v>
      </c>
      <c r="F2490">
        <v>0.73599999999999999</v>
      </c>
      <c r="G2490">
        <f t="shared" si="38"/>
        <v>-41216.478000000003</v>
      </c>
    </row>
    <row r="2491" spans="1:7" x14ac:dyDescent="0.25">
      <c r="A2491">
        <v>111</v>
      </c>
      <c r="B2491">
        <v>76</v>
      </c>
      <c r="C2491">
        <v>187</v>
      </c>
      <c r="D2491" t="s">
        <v>74</v>
      </c>
      <c r="E2491">
        <v>-41218.945</v>
      </c>
      <c r="F2491">
        <v>0.73599999999999999</v>
      </c>
      <c r="G2491">
        <f t="shared" si="38"/>
        <v>-41218.945</v>
      </c>
    </row>
    <row r="2492" spans="1:7" x14ac:dyDescent="0.25">
      <c r="A2492">
        <v>110</v>
      </c>
      <c r="B2492">
        <v>77</v>
      </c>
      <c r="C2492">
        <v>187</v>
      </c>
      <c r="D2492" t="s">
        <v>75</v>
      </c>
      <c r="E2492">
        <v>-39549.372000000003</v>
      </c>
      <c r="F2492">
        <v>27.945</v>
      </c>
      <c r="G2492">
        <f t="shared" si="38"/>
        <v>-39549.372000000003</v>
      </c>
    </row>
    <row r="2493" spans="1:7" x14ac:dyDescent="0.25">
      <c r="A2493">
        <v>109</v>
      </c>
      <c r="B2493">
        <v>78</v>
      </c>
      <c r="C2493">
        <v>187</v>
      </c>
      <c r="D2493" t="s">
        <v>76</v>
      </c>
      <c r="E2493">
        <v>-36685.050000000003</v>
      </c>
      <c r="F2493">
        <v>24.047999999999998</v>
      </c>
      <c r="G2493">
        <f t="shared" si="38"/>
        <v>-36685.050000000003</v>
      </c>
    </row>
    <row r="2494" spans="1:7" x14ac:dyDescent="0.25">
      <c r="A2494">
        <v>108</v>
      </c>
      <c r="B2494">
        <v>79</v>
      </c>
      <c r="C2494">
        <v>187</v>
      </c>
      <c r="D2494" t="s">
        <v>77</v>
      </c>
      <c r="E2494">
        <v>-33027.838000000003</v>
      </c>
      <c r="F2494">
        <v>22.308</v>
      </c>
      <c r="G2494">
        <f t="shared" si="38"/>
        <v>-33027.838000000003</v>
      </c>
    </row>
    <row r="2495" spans="1:7" x14ac:dyDescent="0.25">
      <c r="A2495">
        <v>107</v>
      </c>
      <c r="B2495">
        <v>80</v>
      </c>
      <c r="C2495">
        <v>187</v>
      </c>
      <c r="D2495" t="s">
        <v>78</v>
      </c>
      <c r="E2495">
        <v>-28117.93</v>
      </c>
      <c r="F2495">
        <v>13.904999999999999</v>
      </c>
      <c r="G2495">
        <f t="shared" si="38"/>
        <v>-28117.93</v>
      </c>
    </row>
    <row r="2496" spans="1:7" x14ac:dyDescent="0.25">
      <c r="A2496">
        <v>106</v>
      </c>
      <c r="B2496">
        <v>81</v>
      </c>
      <c r="C2496">
        <v>187</v>
      </c>
      <c r="D2496" t="s">
        <v>79</v>
      </c>
      <c r="E2496">
        <v>-22444.587</v>
      </c>
      <c r="F2496">
        <v>8.048</v>
      </c>
      <c r="G2496">
        <f t="shared" si="38"/>
        <v>-22444.587</v>
      </c>
    </row>
    <row r="2497" spans="1:7" x14ac:dyDescent="0.25">
      <c r="A2497">
        <v>105</v>
      </c>
      <c r="B2497">
        <v>82</v>
      </c>
      <c r="C2497">
        <v>187</v>
      </c>
      <c r="D2497" t="s">
        <v>80</v>
      </c>
      <c r="E2497">
        <v>-14986.959000000001</v>
      </c>
      <c r="F2497">
        <v>5.0940000000000003</v>
      </c>
      <c r="G2497">
        <f t="shared" si="38"/>
        <v>-14986.959000000001</v>
      </c>
    </row>
    <row r="2498" spans="1:7" x14ac:dyDescent="0.25">
      <c r="A2498">
        <v>104</v>
      </c>
      <c r="B2498">
        <v>83</v>
      </c>
      <c r="C2498">
        <v>187</v>
      </c>
      <c r="D2498" t="s">
        <v>81</v>
      </c>
      <c r="E2498">
        <v>-6383.2709999999997</v>
      </c>
      <c r="F2498">
        <v>10.005000000000001</v>
      </c>
      <c r="G2498">
        <f t="shared" si="38"/>
        <v>-6383.2709999999997</v>
      </c>
    </row>
    <row r="2499" spans="1:7" x14ac:dyDescent="0.25">
      <c r="A2499">
        <v>103</v>
      </c>
      <c r="B2499">
        <v>84</v>
      </c>
      <c r="C2499">
        <v>187</v>
      </c>
      <c r="D2499" t="s">
        <v>82</v>
      </c>
      <c r="E2499">
        <v>2828.5970000000002</v>
      </c>
      <c r="F2499">
        <v>31.898</v>
      </c>
      <c r="G2499">
        <f t="shared" si="38"/>
        <v>2828.5970000000002</v>
      </c>
    </row>
    <row r="2500" spans="1:7" x14ac:dyDescent="0.25">
      <c r="A2500">
        <v>117</v>
      </c>
      <c r="B2500">
        <v>71</v>
      </c>
      <c r="C2500">
        <v>188</v>
      </c>
      <c r="D2500" t="s">
        <v>69</v>
      </c>
      <c r="E2500" t="s">
        <v>1098</v>
      </c>
      <c r="F2500" t="s">
        <v>199</v>
      </c>
      <c r="G2500" t="e">
        <f t="shared" si="38"/>
        <v>#VALUE!</v>
      </c>
    </row>
    <row r="2501" spans="1:7" x14ac:dyDescent="0.25">
      <c r="A2501">
        <v>116</v>
      </c>
      <c r="B2501">
        <v>72</v>
      </c>
      <c r="C2501">
        <v>188</v>
      </c>
      <c r="D2501" t="s">
        <v>70</v>
      </c>
      <c r="E2501" t="s">
        <v>495</v>
      </c>
      <c r="F2501" t="s">
        <v>200</v>
      </c>
      <c r="G2501" t="e">
        <f t="shared" si="38"/>
        <v>#VALUE!</v>
      </c>
    </row>
    <row r="2502" spans="1:7" x14ac:dyDescent="0.25">
      <c r="A2502">
        <v>115</v>
      </c>
      <c r="B2502">
        <v>73</v>
      </c>
      <c r="C2502">
        <v>188</v>
      </c>
      <c r="D2502" t="s">
        <v>71</v>
      </c>
      <c r="E2502">
        <v>-33612.03</v>
      </c>
      <c r="F2502">
        <v>54.957999999999998</v>
      </c>
      <c r="G2502">
        <f t="shared" si="38"/>
        <v>-33612.03</v>
      </c>
    </row>
    <row r="2503" spans="1:7" x14ac:dyDescent="0.25">
      <c r="A2503">
        <v>114</v>
      </c>
      <c r="B2503">
        <v>74</v>
      </c>
      <c r="C2503">
        <v>188</v>
      </c>
      <c r="D2503" t="s">
        <v>72</v>
      </c>
      <c r="E2503">
        <v>-38667.811000000002</v>
      </c>
      <c r="F2503">
        <v>3.089</v>
      </c>
      <c r="G2503">
        <f t="shared" si="38"/>
        <v>-38667.811000000002</v>
      </c>
    </row>
    <row r="2504" spans="1:7" x14ac:dyDescent="0.25">
      <c r="A2504">
        <v>113</v>
      </c>
      <c r="B2504">
        <v>75</v>
      </c>
      <c r="C2504">
        <v>188</v>
      </c>
      <c r="D2504" t="s">
        <v>73</v>
      </c>
      <c r="E2504">
        <v>-39016.811000000002</v>
      </c>
      <c r="F2504">
        <v>0.73799999999999999</v>
      </c>
      <c r="G2504">
        <f t="shared" si="38"/>
        <v>-39016.811000000002</v>
      </c>
    </row>
    <row r="2505" spans="1:7" x14ac:dyDescent="0.25">
      <c r="A2505">
        <v>112</v>
      </c>
      <c r="B2505">
        <v>76</v>
      </c>
      <c r="C2505">
        <v>188</v>
      </c>
      <c r="D2505" t="s">
        <v>74</v>
      </c>
      <c r="E2505">
        <v>-41137.233</v>
      </c>
      <c r="F2505">
        <v>0.73399999999999999</v>
      </c>
      <c r="G2505">
        <f t="shared" ref="G2505:G2568" si="39">IF(ISNUMBER(E2505),E2505,VALUE(SUBSTITUTE(E2505,"#",".01")))</f>
        <v>-41137.233</v>
      </c>
    </row>
    <row r="2506" spans="1:7" x14ac:dyDescent="0.25">
      <c r="A2506">
        <v>111</v>
      </c>
      <c r="B2506">
        <v>77</v>
      </c>
      <c r="C2506">
        <v>188</v>
      </c>
      <c r="D2506" t="s">
        <v>75</v>
      </c>
      <c r="E2506">
        <v>-38344.906999999999</v>
      </c>
      <c r="F2506">
        <v>9.423</v>
      </c>
      <c r="G2506">
        <f t="shared" si="39"/>
        <v>-38344.906999999999</v>
      </c>
    </row>
    <row r="2507" spans="1:7" x14ac:dyDescent="0.25">
      <c r="A2507">
        <v>110</v>
      </c>
      <c r="B2507">
        <v>78</v>
      </c>
      <c r="C2507">
        <v>188</v>
      </c>
      <c r="D2507" t="s">
        <v>76</v>
      </c>
      <c r="E2507">
        <v>-37820.928999999996</v>
      </c>
      <c r="F2507">
        <v>5.3040000000000003</v>
      </c>
      <c r="G2507">
        <f t="shared" si="39"/>
        <v>-37820.928999999996</v>
      </c>
    </row>
    <row r="2508" spans="1:7" x14ac:dyDescent="0.25">
      <c r="A2508">
        <v>109</v>
      </c>
      <c r="B2508">
        <v>79</v>
      </c>
      <c r="C2508">
        <v>188</v>
      </c>
      <c r="D2508" t="s">
        <v>77</v>
      </c>
      <c r="E2508">
        <v>-32371.308000000001</v>
      </c>
      <c r="F2508">
        <v>2.7010000000000001</v>
      </c>
      <c r="G2508">
        <f t="shared" si="39"/>
        <v>-32371.308000000001</v>
      </c>
    </row>
    <row r="2509" spans="1:7" x14ac:dyDescent="0.25">
      <c r="A2509">
        <v>108</v>
      </c>
      <c r="B2509">
        <v>80</v>
      </c>
      <c r="C2509">
        <v>188</v>
      </c>
      <c r="D2509" t="s">
        <v>78</v>
      </c>
      <c r="E2509">
        <v>-30201.914000000001</v>
      </c>
      <c r="F2509">
        <v>12.275</v>
      </c>
      <c r="G2509">
        <f t="shared" si="39"/>
        <v>-30201.914000000001</v>
      </c>
    </row>
    <row r="2510" spans="1:7" x14ac:dyDescent="0.25">
      <c r="A2510">
        <v>107</v>
      </c>
      <c r="B2510">
        <v>81</v>
      </c>
      <c r="C2510">
        <v>188</v>
      </c>
      <c r="D2510" t="s">
        <v>79</v>
      </c>
      <c r="E2510">
        <v>-22336.400000000001</v>
      </c>
      <c r="F2510">
        <v>29.904</v>
      </c>
      <c r="G2510">
        <f t="shared" si="39"/>
        <v>-22336.400000000001</v>
      </c>
    </row>
    <row r="2511" spans="1:7" x14ac:dyDescent="0.25">
      <c r="A2511">
        <v>106</v>
      </c>
      <c r="B2511">
        <v>82</v>
      </c>
      <c r="C2511">
        <v>188</v>
      </c>
      <c r="D2511" t="s">
        <v>80</v>
      </c>
      <c r="E2511">
        <v>-17815.202000000001</v>
      </c>
      <c r="F2511">
        <v>10.622</v>
      </c>
      <c r="G2511">
        <f t="shared" si="39"/>
        <v>-17815.202000000001</v>
      </c>
    </row>
    <row r="2512" spans="1:7" x14ac:dyDescent="0.25">
      <c r="A2512">
        <v>105</v>
      </c>
      <c r="B2512">
        <v>83</v>
      </c>
      <c r="C2512">
        <v>188</v>
      </c>
      <c r="D2512" t="s">
        <v>81</v>
      </c>
      <c r="E2512">
        <v>-7194.6869999999999</v>
      </c>
      <c r="F2512">
        <v>11.186999999999999</v>
      </c>
      <c r="G2512">
        <f t="shared" si="39"/>
        <v>-7194.6869999999999</v>
      </c>
    </row>
    <row r="2513" spans="1:7" x14ac:dyDescent="0.25">
      <c r="A2513">
        <v>104</v>
      </c>
      <c r="B2513">
        <v>84</v>
      </c>
      <c r="C2513">
        <v>188</v>
      </c>
      <c r="D2513" t="s">
        <v>82</v>
      </c>
      <c r="E2513">
        <v>-544.31299999999999</v>
      </c>
      <c r="F2513">
        <v>19.972999999999999</v>
      </c>
      <c r="G2513">
        <f t="shared" si="39"/>
        <v>-544.31299999999999</v>
      </c>
    </row>
    <row r="2514" spans="1:7" x14ac:dyDescent="0.25">
      <c r="A2514">
        <v>117</v>
      </c>
      <c r="B2514">
        <v>72</v>
      </c>
      <c r="C2514">
        <v>189</v>
      </c>
      <c r="D2514" t="s">
        <v>70</v>
      </c>
      <c r="E2514" t="s">
        <v>1099</v>
      </c>
      <c r="F2514" t="s">
        <v>200</v>
      </c>
      <c r="G2514" t="e">
        <f t="shared" si="39"/>
        <v>#VALUE!</v>
      </c>
    </row>
    <row r="2515" spans="1:7" x14ac:dyDescent="0.25">
      <c r="A2515">
        <v>116</v>
      </c>
      <c r="B2515">
        <v>73</v>
      </c>
      <c r="C2515">
        <v>189</v>
      </c>
      <c r="D2515" t="s">
        <v>71</v>
      </c>
      <c r="E2515" t="s">
        <v>496</v>
      </c>
      <c r="F2515" t="s">
        <v>203</v>
      </c>
      <c r="G2515" t="e">
        <f t="shared" si="39"/>
        <v>#VALUE!</v>
      </c>
    </row>
    <row r="2516" spans="1:7" x14ac:dyDescent="0.25">
      <c r="A2516">
        <v>115</v>
      </c>
      <c r="B2516">
        <v>74</v>
      </c>
      <c r="C2516">
        <v>189</v>
      </c>
      <c r="D2516" t="s">
        <v>72</v>
      </c>
      <c r="E2516">
        <v>-35617.536</v>
      </c>
      <c r="F2516">
        <v>40.054000000000002</v>
      </c>
      <c r="G2516">
        <f t="shared" si="39"/>
        <v>-35617.536</v>
      </c>
    </row>
    <row r="2517" spans="1:7" x14ac:dyDescent="0.25">
      <c r="A2517">
        <v>114</v>
      </c>
      <c r="B2517">
        <v>75</v>
      </c>
      <c r="C2517">
        <v>189</v>
      </c>
      <c r="D2517" t="s">
        <v>73</v>
      </c>
      <c r="E2517">
        <v>-37979.042999999998</v>
      </c>
      <c r="F2517">
        <v>8.1910000000000007</v>
      </c>
      <c r="G2517">
        <f t="shared" si="39"/>
        <v>-37979.042999999998</v>
      </c>
    </row>
    <row r="2518" spans="1:7" x14ac:dyDescent="0.25">
      <c r="A2518">
        <v>113</v>
      </c>
      <c r="B2518">
        <v>76</v>
      </c>
      <c r="C2518">
        <v>189</v>
      </c>
      <c r="D2518" t="s">
        <v>74</v>
      </c>
      <c r="E2518">
        <v>-38986.745000000003</v>
      </c>
      <c r="F2518">
        <v>0.66600000000000004</v>
      </c>
      <c r="G2518">
        <f t="shared" si="39"/>
        <v>-38986.745000000003</v>
      </c>
    </row>
    <row r="2519" spans="1:7" x14ac:dyDescent="0.25">
      <c r="A2519">
        <v>112</v>
      </c>
      <c r="B2519">
        <v>77</v>
      </c>
      <c r="C2519">
        <v>189</v>
      </c>
      <c r="D2519" t="s">
        <v>75</v>
      </c>
      <c r="E2519">
        <v>-38449.586000000003</v>
      </c>
      <c r="F2519">
        <v>12.576000000000001</v>
      </c>
      <c r="G2519">
        <f t="shared" si="39"/>
        <v>-38449.586000000003</v>
      </c>
    </row>
    <row r="2520" spans="1:7" x14ac:dyDescent="0.25">
      <c r="A2520">
        <v>111</v>
      </c>
      <c r="B2520">
        <v>78</v>
      </c>
      <c r="C2520">
        <v>189</v>
      </c>
      <c r="D2520" t="s">
        <v>76</v>
      </c>
      <c r="E2520">
        <v>-36469.347999999998</v>
      </c>
      <c r="F2520">
        <v>10.09</v>
      </c>
      <c r="G2520">
        <f t="shared" si="39"/>
        <v>-36469.347999999998</v>
      </c>
    </row>
    <row r="2521" spans="1:7" x14ac:dyDescent="0.25">
      <c r="A2521">
        <v>110</v>
      </c>
      <c r="B2521">
        <v>79</v>
      </c>
      <c r="C2521">
        <v>189</v>
      </c>
      <c r="D2521" t="s">
        <v>77</v>
      </c>
      <c r="E2521">
        <v>-33581.955000000002</v>
      </c>
      <c r="F2521">
        <v>20.081</v>
      </c>
      <c r="G2521">
        <f t="shared" si="39"/>
        <v>-33581.955000000002</v>
      </c>
    </row>
    <row r="2522" spans="1:7" x14ac:dyDescent="0.25">
      <c r="A2522">
        <v>109</v>
      </c>
      <c r="B2522">
        <v>80</v>
      </c>
      <c r="C2522">
        <v>189</v>
      </c>
      <c r="D2522" t="s">
        <v>78</v>
      </c>
      <c r="E2522">
        <v>-29626.401000000002</v>
      </c>
      <c r="F2522">
        <v>31.553000000000001</v>
      </c>
      <c r="G2522">
        <f t="shared" si="39"/>
        <v>-29626.401000000002</v>
      </c>
    </row>
    <row r="2523" spans="1:7" x14ac:dyDescent="0.25">
      <c r="A2523">
        <v>108</v>
      </c>
      <c r="B2523">
        <v>81</v>
      </c>
      <c r="C2523">
        <v>189</v>
      </c>
      <c r="D2523" t="s">
        <v>79</v>
      </c>
      <c r="E2523">
        <v>-24616.1</v>
      </c>
      <c r="F2523">
        <v>8.3680000000000003</v>
      </c>
      <c r="G2523">
        <f t="shared" si="39"/>
        <v>-24616.1</v>
      </c>
    </row>
    <row r="2524" spans="1:7" x14ac:dyDescent="0.25">
      <c r="A2524">
        <v>107</v>
      </c>
      <c r="B2524">
        <v>82</v>
      </c>
      <c r="C2524">
        <v>189</v>
      </c>
      <c r="D2524" t="s">
        <v>80</v>
      </c>
      <c r="E2524">
        <v>-17844.035</v>
      </c>
      <c r="F2524">
        <v>14.061999999999999</v>
      </c>
      <c r="G2524">
        <f t="shared" si="39"/>
        <v>-17844.035</v>
      </c>
    </row>
    <row r="2525" spans="1:7" x14ac:dyDescent="0.25">
      <c r="A2525">
        <v>106</v>
      </c>
      <c r="B2525">
        <v>83</v>
      </c>
      <c r="C2525">
        <v>189</v>
      </c>
      <c r="D2525" t="s">
        <v>81</v>
      </c>
      <c r="E2525">
        <v>-10064.66</v>
      </c>
      <c r="F2525">
        <v>20.850999999999999</v>
      </c>
      <c r="G2525">
        <f t="shared" si="39"/>
        <v>-10064.66</v>
      </c>
    </row>
    <row r="2526" spans="1:7" x14ac:dyDescent="0.25">
      <c r="A2526">
        <v>105</v>
      </c>
      <c r="B2526">
        <v>84</v>
      </c>
      <c r="C2526">
        <v>189</v>
      </c>
      <c r="D2526" t="s">
        <v>82</v>
      </c>
      <c r="E2526">
        <v>-1422.0050000000001</v>
      </c>
      <c r="F2526">
        <v>22.059000000000001</v>
      </c>
      <c r="G2526">
        <f t="shared" si="39"/>
        <v>-1422.0050000000001</v>
      </c>
    </row>
    <row r="2527" spans="1:7" x14ac:dyDescent="0.25">
      <c r="A2527">
        <v>118</v>
      </c>
      <c r="B2527">
        <v>72</v>
      </c>
      <c r="C2527">
        <v>190</v>
      </c>
      <c r="D2527" t="s">
        <v>70</v>
      </c>
      <c r="E2527" t="s">
        <v>1100</v>
      </c>
      <c r="F2527" t="s">
        <v>197</v>
      </c>
      <c r="G2527" t="e">
        <f t="shared" si="39"/>
        <v>#VALUE!</v>
      </c>
    </row>
    <row r="2528" spans="1:7" x14ac:dyDescent="0.25">
      <c r="A2528">
        <v>117</v>
      </c>
      <c r="B2528">
        <v>73</v>
      </c>
      <c r="C2528">
        <v>190</v>
      </c>
      <c r="D2528" t="s">
        <v>71</v>
      </c>
      <c r="E2528" t="s">
        <v>1101</v>
      </c>
      <c r="F2528" t="s">
        <v>203</v>
      </c>
      <c r="G2528" t="e">
        <f t="shared" si="39"/>
        <v>#VALUE!</v>
      </c>
    </row>
    <row r="2529" spans="1:7" x14ac:dyDescent="0.25">
      <c r="A2529">
        <v>116</v>
      </c>
      <c r="B2529">
        <v>74</v>
      </c>
      <c r="C2529">
        <v>190</v>
      </c>
      <c r="D2529" t="s">
        <v>72</v>
      </c>
      <c r="E2529">
        <v>-34382.313000000002</v>
      </c>
      <c r="F2529">
        <v>39.725999999999999</v>
      </c>
      <c r="G2529">
        <f t="shared" si="39"/>
        <v>-34382.313000000002</v>
      </c>
    </row>
    <row r="2530" spans="1:7" x14ac:dyDescent="0.25">
      <c r="A2530">
        <v>115</v>
      </c>
      <c r="B2530">
        <v>75</v>
      </c>
      <c r="C2530">
        <v>190</v>
      </c>
      <c r="D2530" t="s">
        <v>73</v>
      </c>
      <c r="E2530">
        <v>-35635.83</v>
      </c>
      <c r="F2530">
        <v>70.852000000000004</v>
      </c>
      <c r="G2530">
        <f t="shared" si="39"/>
        <v>-35635.83</v>
      </c>
    </row>
    <row r="2531" spans="1:7" x14ac:dyDescent="0.25">
      <c r="A2531">
        <v>114</v>
      </c>
      <c r="B2531">
        <v>76</v>
      </c>
      <c r="C2531">
        <v>190</v>
      </c>
      <c r="D2531" t="s">
        <v>74</v>
      </c>
      <c r="E2531">
        <v>-38707.771000000001</v>
      </c>
      <c r="F2531">
        <v>0.65</v>
      </c>
      <c r="G2531">
        <f t="shared" si="39"/>
        <v>-38707.771000000001</v>
      </c>
    </row>
    <row r="2532" spans="1:7" x14ac:dyDescent="0.25">
      <c r="A2532">
        <v>113</v>
      </c>
      <c r="B2532">
        <v>77</v>
      </c>
      <c r="C2532">
        <v>190</v>
      </c>
      <c r="D2532" t="s">
        <v>75</v>
      </c>
      <c r="E2532">
        <v>-36753.544000000002</v>
      </c>
      <c r="F2532">
        <v>1.37</v>
      </c>
      <c r="G2532">
        <f t="shared" si="39"/>
        <v>-36753.544000000002</v>
      </c>
    </row>
    <row r="2533" spans="1:7" x14ac:dyDescent="0.25">
      <c r="A2533">
        <v>112</v>
      </c>
      <c r="B2533">
        <v>78</v>
      </c>
      <c r="C2533">
        <v>190</v>
      </c>
      <c r="D2533" t="s">
        <v>76</v>
      </c>
      <c r="E2533">
        <v>-37306.449999999997</v>
      </c>
      <c r="F2533">
        <v>0.65700000000000003</v>
      </c>
      <c r="G2533">
        <f t="shared" si="39"/>
        <v>-37306.449999999997</v>
      </c>
    </row>
    <row r="2534" spans="1:7" x14ac:dyDescent="0.25">
      <c r="A2534">
        <v>111</v>
      </c>
      <c r="B2534">
        <v>79</v>
      </c>
      <c r="C2534">
        <v>190</v>
      </c>
      <c r="D2534" t="s">
        <v>77</v>
      </c>
      <c r="E2534">
        <v>-32833.533000000003</v>
      </c>
      <c r="F2534">
        <v>3.4470000000000001</v>
      </c>
      <c r="G2534">
        <f t="shared" si="39"/>
        <v>-32833.533000000003</v>
      </c>
    </row>
    <row r="2535" spans="1:7" x14ac:dyDescent="0.25">
      <c r="A2535">
        <v>110</v>
      </c>
      <c r="B2535">
        <v>80</v>
      </c>
      <c r="C2535">
        <v>190</v>
      </c>
      <c r="D2535" t="s">
        <v>78</v>
      </c>
      <c r="E2535">
        <v>-31370.697</v>
      </c>
      <c r="F2535">
        <v>15.907</v>
      </c>
      <c r="G2535">
        <f t="shared" si="39"/>
        <v>-31370.697</v>
      </c>
    </row>
    <row r="2536" spans="1:7" x14ac:dyDescent="0.25">
      <c r="A2536">
        <v>109</v>
      </c>
      <c r="B2536">
        <v>81</v>
      </c>
      <c r="C2536">
        <v>190</v>
      </c>
      <c r="D2536" t="s">
        <v>79</v>
      </c>
      <c r="E2536">
        <v>-24372.026999999998</v>
      </c>
      <c r="F2536">
        <v>7.9480000000000004</v>
      </c>
      <c r="G2536">
        <f t="shared" si="39"/>
        <v>-24372.026999999998</v>
      </c>
    </row>
    <row r="2537" spans="1:7" x14ac:dyDescent="0.25">
      <c r="A2537">
        <v>108</v>
      </c>
      <c r="B2537">
        <v>82</v>
      </c>
      <c r="C2537">
        <v>190</v>
      </c>
      <c r="D2537" t="s">
        <v>80</v>
      </c>
      <c r="E2537">
        <v>-20416.645</v>
      </c>
      <c r="F2537">
        <v>12.513999999999999</v>
      </c>
      <c r="G2537">
        <f t="shared" si="39"/>
        <v>-20416.645</v>
      </c>
    </row>
    <row r="2538" spans="1:7" x14ac:dyDescent="0.25">
      <c r="A2538">
        <v>107</v>
      </c>
      <c r="B2538">
        <v>83</v>
      </c>
      <c r="C2538">
        <v>190</v>
      </c>
      <c r="D2538" t="s">
        <v>81</v>
      </c>
      <c r="E2538">
        <v>-10599.579</v>
      </c>
      <c r="F2538">
        <v>22.562000000000001</v>
      </c>
      <c r="G2538">
        <f t="shared" si="39"/>
        <v>-10599.579</v>
      </c>
    </row>
    <row r="2539" spans="1:7" x14ac:dyDescent="0.25">
      <c r="A2539">
        <v>106</v>
      </c>
      <c r="B2539">
        <v>84</v>
      </c>
      <c r="C2539">
        <v>190</v>
      </c>
      <c r="D2539" t="s">
        <v>82</v>
      </c>
      <c r="E2539">
        <v>-4563.8370000000004</v>
      </c>
      <c r="F2539">
        <v>13.465</v>
      </c>
      <c r="G2539">
        <f t="shared" si="39"/>
        <v>-4563.8370000000004</v>
      </c>
    </row>
    <row r="2540" spans="1:7" x14ac:dyDescent="0.25">
      <c r="A2540">
        <v>118</v>
      </c>
      <c r="B2540">
        <v>73</v>
      </c>
      <c r="C2540">
        <v>191</v>
      </c>
      <c r="D2540" t="s">
        <v>71</v>
      </c>
      <c r="E2540" t="s">
        <v>1102</v>
      </c>
      <c r="F2540" t="s">
        <v>200</v>
      </c>
      <c r="G2540" t="e">
        <f t="shared" si="39"/>
        <v>#VALUE!</v>
      </c>
    </row>
    <row r="2541" spans="1:7" x14ac:dyDescent="0.25">
      <c r="A2541">
        <v>117</v>
      </c>
      <c r="B2541">
        <v>74</v>
      </c>
      <c r="C2541">
        <v>191</v>
      </c>
      <c r="D2541" t="s">
        <v>72</v>
      </c>
      <c r="E2541">
        <v>-31176.172999999999</v>
      </c>
      <c r="F2541">
        <v>41.917000000000002</v>
      </c>
      <c r="G2541">
        <f t="shared" si="39"/>
        <v>-31176.172999999999</v>
      </c>
    </row>
    <row r="2542" spans="1:7" x14ac:dyDescent="0.25">
      <c r="A2542">
        <v>116</v>
      </c>
      <c r="B2542">
        <v>75</v>
      </c>
      <c r="C2542">
        <v>191</v>
      </c>
      <c r="D2542" t="s">
        <v>73</v>
      </c>
      <c r="E2542">
        <v>-34350.296000000002</v>
      </c>
      <c r="F2542">
        <v>10.265000000000001</v>
      </c>
      <c r="G2542">
        <f t="shared" si="39"/>
        <v>-34350.296000000002</v>
      </c>
    </row>
    <row r="2543" spans="1:7" x14ac:dyDescent="0.25">
      <c r="A2543">
        <v>115</v>
      </c>
      <c r="B2543">
        <v>76</v>
      </c>
      <c r="C2543">
        <v>191</v>
      </c>
      <c r="D2543" t="s">
        <v>74</v>
      </c>
      <c r="E2543">
        <v>-36395.184999999998</v>
      </c>
      <c r="F2543">
        <v>0.65900000000000003</v>
      </c>
      <c r="G2543">
        <f t="shared" si="39"/>
        <v>-36395.184999999998</v>
      </c>
    </row>
    <row r="2544" spans="1:7" x14ac:dyDescent="0.25">
      <c r="A2544">
        <v>114</v>
      </c>
      <c r="B2544">
        <v>77</v>
      </c>
      <c r="C2544">
        <v>191</v>
      </c>
      <c r="D2544" t="s">
        <v>75</v>
      </c>
      <c r="E2544">
        <v>-36708.756000000001</v>
      </c>
      <c r="F2544">
        <v>1.3109999999999999</v>
      </c>
      <c r="G2544">
        <f t="shared" si="39"/>
        <v>-36708.756000000001</v>
      </c>
    </row>
    <row r="2545" spans="1:7" x14ac:dyDescent="0.25">
      <c r="A2545">
        <v>113</v>
      </c>
      <c r="B2545">
        <v>78</v>
      </c>
      <c r="C2545">
        <v>191</v>
      </c>
      <c r="D2545" t="s">
        <v>76</v>
      </c>
      <c r="E2545">
        <v>-35698.237000000001</v>
      </c>
      <c r="F2545">
        <v>4.1269999999999998</v>
      </c>
      <c r="G2545">
        <f t="shared" si="39"/>
        <v>-35698.237000000001</v>
      </c>
    </row>
    <row r="2546" spans="1:7" x14ac:dyDescent="0.25">
      <c r="A2546">
        <v>112</v>
      </c>
      <c r="B2546">
        <v>79</v>
      </c>
      <c r="C2546">
        <v>191</v>
      </c>
      <c r="D2546" t="s">
        <v>77</v>
      </c>
      <c r="E2546">
        <v>-33797.904000000002</v>
      </c>
      <c r="F2546">
        <v>4.9260000000000002</v>
      </c>
      <c r="G2546">
        <f t="shared" si="39"/>
        <v>-33797.904000000002</v>
      </c>
    </row>
    <row r="2547" spans="1:7" x14ac:dyDescent="0.25">
      <c r="A2547">
        <v>111</v>
      </c>
      <c r="B2547">
        <v>80</v>
      </c>
      <c r="C2547">
        <v>191</v>
      </c>
      <c r="D2547" t="s">
        <v>78</v>
      </c>
      <c r="E2547">
        <v>-30591.896000000001</v>
      </c>
      <c r="F2547">
        <v>22.28</v>
      </c>
      <c r="G2547">
        <f t="shared" si="39"/>
        <v>-30591.896000000001</v>
      </c>
    </row>
    <row r="2548" spans="1:7" x14ac:dyDescent="0.25">
      <c r="A2548">
        <v>110</v>
      </c>
      <c r="B2548">
        <v>81</v>
      </c>
      <c r="C2548">
        <v>191</v>
      </c>
      <c r="D2548" t="s">
        <v>79</v>
      </c>
      <c r="E2548">
        <v>-26282.945</v>
      </c>
      <c r="F2548">
        <v>7.3490000000000002</v>
      </c>
      <c r="G2548">
        <f t="shared" si="39"/>
        <v>-26282.945</v>
      </c>
    </row>
    <row r="2549" spans="1:7" x14ac:dyDescent="0.25">
      <c r="A2549">
        <v>109</v>
      </c>
      <c r="B2549">
        <v>82</v>
      </c>
      <c r="C2549">
        <v>191</v>
      </c>
      <c r="D2549" t="s">
        <v>80</v>
      </c>
      <c r="E2549">
        <v>-20231.117999999999</v>
      </c>
      <c r="F2549">
        <v>37.26</v>
      </c>
      <c r="G2549">
        <f t="shared" si="39"/>
        <v>-20231.117999999999</v>
      </c>
    </row>
    <row r="2550" spans="1:7" x14ac:dyDescent="0.25">
      <c r="A2550">
        <v>108</v>
      </c>
      <c r="B2550">
        <v>83</v>
      </c>
      <c r="C2550">
        <v>191</v>
      </c>
      <c r="D2550" t="s">
        <v>81</v>
      </c>
      <c r="E2550">
        <v>-13239.347</v>
      </c>
      <c r="F2550">
        <v>7.4870000000000001</v>
      </c>
      <c r="G2550">
        <f t="shared" si="39"/>
        <v>-13239.347</v>
      </c>
    </row>
    <row r="2551" spans="1:7" x14ac:dyDescent="0.25">
      <c r="A2551">
        <v>107</v>
      </c>
      <c r="B2551">
        <v>84</v>
      </c>
      <c r="C2551">
        <v>191</v>
      </c>
      <c r="D2551" t="s">
        <v>82</v>
      </c>
      <c r="E2551">
        <v>-5068.7349999999997</v>
      </c>
      <c r="F2551">
        <v>7.1029999999999998</v>
      </c>
      <c r="G2551">
        <f t="shared" si="39"/>
        <v>-5068.7349999999997</v>
      </c>
    </row>
    <row r="2552" spans="1:7" x14ac:dyDescent="0.25">
      <c r="A2552">
        <v>106</v>
      </c>
      <c r="B2552">
        <v>85</v>
      </c>
      <c r="C2552">
        <v>191</v>
      </c>
      <c r="D2552" t="s">
        <v>83</v>
      </c>
      <c r="E2552">
        <v>3863.9169999999999</v>
      </c>
      <c r="F2552">
        <v>16.103000000000002</v>
      </c>
      <c r="G2552">
        <f t="shared" si="39"/>
        <v>3863.9169999999999</v>
      </c>
    </row>
    <row r="2553" spans="1:7" x14ac:dyDescent="0.25">
      <c r="A2553">
        <v>119</v>
      </c>
      <c r="B2553">
        <v>73</v>
      </c>
      <c r="C2553">
        <v>192</v>
      </c>
      <c r="D2553" t="s">
        <v>71</v>
      </c>
      <c r="E2553" t="s">
        <v>1103</v>
      </c>
      <c r="F2553" t="s">
        <v>197</v>
      </c>
      <c r="G2553" t="e">
        <f t="shared" si="39"/>
        <v>#VALUE!</v>
      </c>
    </row>
    <row r="2554" spans="1:7" x14ac:dyDescent="0.25">
      <c r="A2554">
        <v>118</v>
      </c>
      <c r="B2554">
        <v>74</v>
      </c>
      <c r="C2554">
        <v>192</v>
      </c>
      <c r="D2554" t="s">
        <v>72</v>
      </c>
      <c r="E2554" t="s">
        <v>497</v>
      </c>
      <c r="F2554" t="s">
        <v>203</v>
      </c>
      <c r="G2554" t="e">
        <f t="shared" si="39"/>
        <v>#VALUE!</v>
      </c>
    </row>
    <row r="2555" spans="1:7" x14ac:dyDescent="0.25">
      <c r="A2555">
        <v>117</v>
      </c>
      <c r="B2555">
        <v>75</v>
      </c>
      <c r="C2555">
        <v>192</v>
      </c>
      <c r="D2555" t="s">
        <v>73</v>
      </c>
      <c r="E2555">
        <v>-31588.825000000001</v>
      </c>
      <c r="F2555">
        <v>70.793999999999997</v>
      </c>
      <c r="G2555">
        <f t="shared" si="39"/>
        <v>-31588.825000000001</v>
      </c>
    </row>
    <row r="2556" spans="1:7" x14ac:dyDescent="0.25">
      <c r="A2556">
        <v>116</v>
      </c>
      <c r="B2556">
        <v>76</v>
      </c>
      <c r="C2556">
        <v>192</v>
      </c>
      <c r="D2556" t="s">
        <v>74</v>
      </c>
      <c r="E2556">
        <v>-35882.190999999999</v>
      </c>
      <c r="F2556">
        <v>2.3149999999999999</v>
      </c>
      <c r="G2556">
        <f t="shared" si="39"/>
        <v>-35882.190999999999</v>
      </c>
    </row>
    <row r="2557" spans="1:7" x14ac:dyDescent="0.25">
      <c r="A2557">
        <v>115</v>
      </c>
      <c r="B2557">
        <v>77</v>
      </c>
      <c r="C2557">
        <v>192</v>
      </c>
      <c r="D2557" t="s">
        <v>75</v>
      </c>
      <c r="E2557">
        <v>-34835.561000000002</v>
      </c>
      <c r="F2557">
        <v>1.3140000000000001</v>
      </c>
      <c r="G2557">
        <f t="shared" si="39"/>
        <v>-34835.561000000002</v>
      </c>
    </row>
    <row r="2558" spans="1:7" x14ac:dyDescent="0.25">
      <c r="A2558">
        <v>114</v>
      </c>
      <c r="B2558">
        <v>78</v>
      </c>
      <c r="C2558">
        <v>192</v>
      </c>
      <c r="D2558" t="s">
        <v>76</v>
      </c>
      <c r="E2558">
        <v>-36288.457000000002</v>
      </c>
      <c r="F2558">
        <v>2.57</v>
      </c>
      <c r="G2558">
        <f t="shared" si="39"/>
        <v>-36288.457000000002</v>
      </c>
    </row>
    <row r="2559" spans="1:7" x14ac:dyDescent="0.25">
      <c r="A2559">
        <v>113</v>
      </c>
      <c r="B2559">
        <v>79</v>
      </c>
      <c r="C2559">
        <v>192</v>
      </c>
      <c r="D2559" t="s">
        <v>77</v>
      </c>
      <c r="E2559">
        <v>-32772.116000000002</v>
      </c>
      <c r="F2559">
        <v>15.827</v>
      </c>
      <c r="G2559">
        <f t="shared" si="39"/>
        <v>-32772.116000000002</v>
      </c>
    </row>
    <row r="2560" spans="1:7" x14ac:dyDescent="0.25">
      <c r="A2560">
        <v>112</v>
      </c>
      <c r="B2560">
        <v>80</v>
      </c>
      <c r="C2560">
        <v>192</v>
      </c>
      <c r="D2560" t="s">
        <v>78</v>
      </c>
      <c r="E2560">
        <v>-32011.553</v>
      </c>
      <c r="F2560">
        <v>15.537000000000001</v>
      </c>
      <c r="G2560">
        <f t="shared" si="39"/>
        <v>-32011.553</v>
      </c>
    </row>
    <row r="2561" spans="1:7" x14ac:dyDescent="0.25">
      <c r="A2561">
        <v>111</v>
      </c>
      <c r="B2561">
        <v>81</v>
      </c>
      <c r="C2561">
        <v>192</v>
      </c>
      <c r="D2561" t="s">
        <v>79</v>
      </c>
      <c r="E2561">
        <v>-25872.245999999999</v>
      </c>
      <c r="F2561">
        <v>31.670999999999999</v>
      </c>
      <c r="G2561">
        <f t="shared" si="39"/>
        <v>-25872.245999999999</v>
      </c>
    </row>
    <row r="2562" spans="1:7" x14ac:dyDescent="0.25">
      <c r="A2562">
        <v>110</v>
      </c>
      <c r="B2562">
        <v>82</v>
      </c>
      <c r="C2562">
        <v>192</v>
      </c>
      <c r="D2562" t="s">
        <v>80</v>
      </c>
      <c r="E2562">
        <v>-22556.02</v>
      </c>
      <c r="F2562">
        <v>13.295</v>
      </c>
      <c r="G2562">
        <f t="shared" si="39"/>
        <v>-22556.02</v>
      </c>
    </row>
    <row r="2563" spans="1:7" x14ac:dyDescent="0.25">
      <c r="A2563">
        <v>109</v>
      </c>
      <c r="B2563">
        <v>83</v>
      </c>
      <c r="C2563">
        <v>192</v>
      </c>
      <c r="D2563" t="s">
        <v>81</v>
      </c>
      <c r="E2563">
        <v>-13534.535</v>
      </c>
      <c r="F2563">
        <v>30.111999999999998</v>
      </c>
      <c r="G2563">
        <f t="shared" si="39"/>
        <v>-13534.535</v>
      </c>
    </row>
    <row r="2564" spans="1:7" x14ac:dyDescent="0.25">
      <c r="A2564">
        <v>108</v>
      </c>
      <c r="B2564">
        <v>84</v>
      </c>
      <c r="C2564">
        <v>192</v>
      </c>
      <c r="D2564" t="s">
        <v>82</v>
      </c>
      <c r="E2564">
        <v>-8070.6610000000001</v>
      </c>
      <c r="F2564">
        <v>11.11</v>
      </c>
      <c r="G2564">
        <f t="shared" si="39"/>
        <v>-8070.6610000000001</v>
      </c>
    </row>
    <row r="2565" spans="1:7" x14ac:dyDescent="0.25">
      <c r="A2565">
        <v>107</v>
      </c>
      <c r="B2565">
        <v>85</v>
      </c>
      <c r="C2565">
        <v>192</v>
      </c>
      <c r="D2565" t="s">
        <v>83</v>
      </c>
      <c r="E2565">
        <v>2925.8539999999998</v>
      </c>
      <c r="F2565">
        <v>27.876000000000001</v>
      </c>
      <c r="G2565">
        <f t="shared" si="39"/>
        <v>2925.8539999999998</v>
      </c>
    </row>
    <row r="2566" spans="1:7" x14ac:dyDescent="0.25">
      <c r="A2566">
        <v>120</v>
      </c>
      <c r="B2566">
        <v>73</v>
      </c>
      <c r="C2566">
        <v>193</v>
      </c>
      <c r="D2566" t="s">
        <v>71</v>
      </c>
      <c r="E2566" t="s">
        <v>1104</v>
      </c>
      <c r="F2566" t="s">
        <v>197</v>
      </c>
      <c r="G2566" t="e">
        <f t="shared" si="39"/>
        <v>#VALUE!</v>
      </c>
    </row>
    <row r="2567" spans="1:7" x14ac:dyDescent="0.25">
      <c r="A2567">
        <v>119</v>
      </c>
      <c r="B2567">
        <v>74</v>
      </c>
      <c r="C2567">
        <v>193</v>
      </c>
      <c r="D2567" t="s">
        <v>72</v>
      </c>
      <c r="E2567" t="s">
        <v>1105</v>
      </c>
      <c r="F2567" t="s">
        <v>203</v>
      </c>
      <c r="G2567" t="e">
        <f t="shared" si="39"/>
        <v>#VALUE!</v>
      </c>
    </row>
    <row r="2568" spans="1:7" x14ac:dyDescent="0.25">
      <c r="A2568">
        <v>118</v>
      </c>
      <c r="B2568">
        <v>75</v>
      </c>
      <c r="C2568">
        <v>193</v>
      </c>
      <c r="D2568" t="s">
        <v>73</v>
      </c>
      <c r="E2568">
        <v>-30231.637999999999</v>
      </c>
      <c r="F2568">
        <v>39.122999999999998</v>
      </c>
      <c r="G2568">
        <f t="shared" si="39"/>
        <v>-30231.637999999999</v>
      </c>
    </row>
    <row r="2569" spans="1:7" x14ac:dyDescent="0.25">
      <c r="A2569">
        <v>117</v>
      </c>
      <c r="B2569">
        <v>76</v>
      </c>
      <c r="C2569">
        <v>193</v>
      </c>
      <c r="D2569" t="s">
        <v>74</v>
      </c>
      <c r="E2569">
        <v>-33394.288999999997</v>
      </c>
      <c r="F2569">
        <v>2.3210000000000002</v>
      </c>
      <c r="G2569">
        <f t="shared" ref="G2569:G2632" si="40">IF(ISNUMBER(E2569),E2569,VALUE(SUBSTITUTE(E2569,"#",".01")))</f>
        <v>-33394.288999999997</v>
      </c>
    </row>
    <row r="2570" spans="1:7" x14ac:dyDescent="0.25">
      <c r="A2570">
        <v>116</v>
      </c>
      <c r="B2570">
        <v>77</v>
      </c>
      <c r="C2570">
        <v>193</v>
      </c>
      <c r="D2570" t="s">
        <v>75</v>
      </c>
      <c r="E2570">
        <v>-34536.235000000001</v>
      </c>
      <c r="F2570">
        <v>1.3280000000000001</v>
      </c>
      <c r="G2570">
        <f t="shared" si="40"/>
        <v>-34536.235000000001</v>
      </c>
    </row>
    <row r="2571" spans="1:7" x14ac:dyDescent="0.25">
      <c r="A2571">
        <v>115</v>
      </c>
      <c r="B2571">
        <v>78</v>
      </c>
      <c r="C2571">
        <v>193</v>
      </c>
      <c r="D2571" t="s">
        <v>76</v>
      </c>
      <c r="E2571">
        <v>-34479.608</v>
      </c>
      <c r="F2571">
        <v>1.359</v>
      </c>
      <c r="G2571">
        <f t="shared" si="40"/>
        <v>-34479.608</v>
      </c>
    </row>
    <row r="2572" spans="1:7" x14ac:dyDescent="0.25">
      <c r="A2572">
        <v>114</v>
      </c>
      <c r="B2572">
        <v>79</v>
      </c>
      <c r="C2572">
        <v>193</v>
      </c>
      <c r="D2572" t="s">
        <v>77</v>
      </c>
      <c r="E2572">
        <v>-33404.821000000004</v>
      </c>
      <c r="F2572">
        <v>8.6739999999999995</v>
      </c>
      <c r="G2572">
        <f t="shared" si="40"/>
        <v>-33404.821000000004</v>
      </c>
    </row>
    <row r="2573" spans="1:7" x14ac:dyDescent="0.25">
      <c r="A2573">
        <v>113</v>
      </c>
      <c r="B2573">
        <v>80</v>
      </c>
      <c r="C2573">
        <v>193</v>
      </c>
      <c r="D2573" t="s">
        <v>78</v>
      </c>
      <c r="E2573">
        <v>-31062.179</v>
      </c>
      <c r="F2573">
        <v>15.505000000000001</v>
      </c>
      <c r="G2573">
        <f t="shared" si="40"/>
        <v>-31062.179</v>
      </c>
    </row>
    <row r="2574" spans="1:7" x14ac:dyDescent="0.25">
      <c r="A2574">
        <v>112</v>
      </c>
      <c r="B2574">
        <v>81</v>
      </c>
      <c r="C2574">
        <v>193</v>
      </c>
      <c r="D2574" t="s">
        <v>79</v>
      </c>
      <c r="E2574">
        <v>-27477.212</v>
      </c>
      <c r="F2574">
        <v>6.7069999999999999</v>
      </c>
      <c r="G2574">
        <f t="shared" si="40"/>
        <v>-27477.212</v>
      </c>
    </row>
    <row r="2575" spans="1:7" x14ac:dyDescent="0.25">
      <c r="A2575">
        <v>111</v>
      </c>
      <c r="B2575">
        <v>82</v>
      </c>
      <c r="C2575">
        <v>193</v>
      </c>
      <c r="D2575" t="s">
        <v>80</v>
      </c>
      <c r="E2575">
        <v>-22194.49</v>
      </c>
      <c r="F2575">
        <v>49.576999999999998</v>
      </c>
      <c r="G2575">
        <f t="shared" si="40"/>
        <v>-22194.49</v>
      </c>
    </row>
    <row r="2576" spans="1:7" x14ac:dyDescent="0.25">
      <c r="A2576">
        <v>110</v>
      </c>
      <c r="B2576">
        <v>83</v>
      </c>
      <c r="C2576">
        <v>193</v>
      </c>
      <c r="D2576" t="s">
        <v>81</v>
      </c>
      <c r="E2576">
        <v>-15884.558999999999</v>
      </c>
      <c r="F2576">
        <v>7.5759999999999996</v>
      </c>
      <c r="G2576">
        <f t="shared" si="40"/>
        <v>-15884.558999999999</v>
      </c>
    </row>
    <row r="2577" spans="1:7" x14ac:dyDescent="0.25">
      <c r="A2577">
        <v>109</v>
      </c>
      <c r="B2577">
        <v>84</v>
      </c>
      <c r="C2577">
        <v>193</v>
      </c>
      <c r="D2577" t="s">
        <v>82</v>
      </c>
      <c r="E2577">
        <v>-8325.3179999999993</v>
      </c>
      <c r="F2577">
        <v>14.531000000000001</v>
      </c>
      <c r="G2577">
        <f t="shared" si="40"/>
        <v>-8325.3179999999993</v>
      </c>
    </row>
    <row r="2578" spans="1:7" x14ac:dyDescent="0.25">
      <c r="A2578">
        <v>108</v>
      </c>
      <c r="B2578">
        <v>85</v>
      </c>
      <c r="C2578">
        <v>193</v>
      </c>
      <c r="D2578" t="s">
        <v>83</v>
      </c>
      <c r="E2578">
        <v>-67.319999999999993</v>
      </c>
      <c r="F2578">
        <v>21.632000000000001</v>
      </c>
      <c r="G2578">
        <f t="shared" si="40"/>
        <v>-67.319999999999993</v>
      </c>
    </row>
    <row r="2579" spans="1:7" x14ac:dyDescent="0.25">
      <c r="A2579">
        <v>107</v>
      </c>
      <c r="B2579">
        <v>86</v>
      </c>
      <c r="C2579">
        <v>193</v>
      </c>
      <c r="D2579" t="s">
        <v>84</v>
      </c>
      <c r="E2579">
        <v>9042.9110000000001</v>
      </c>
      <c r="F2579">
        <v>25.111999999999998</v>
      </c>
      <c r="G2579">
        <f t="shared" si="40"/>
        <v>9042.9110000000001</v>
      </c>
    </row>
    <row r="2580" spans="1:7" x14ac:dyDescent="0.25">
      <c r="A2580">
        <v>121</v>
      </c>
      <c r="B2580">
        <v>73</v>
      </c>
      <c r="C2580">
        <v>194</v>
      </c>
      <c r="D2580" t="s">
        <v>71</v>
      </c>
      <c r="E2580" t="s">
        <v>1106</v>
      </c>
      <c r="F2580" t="s">
        <v>199</v>
      </c>
      <c r="G2580" t="e">
        <f t="shared" si="40"/>
        <v>#VALUE!</v>
      </c>
    </row>
    <row r="2581" spans="1:7" x14ac:dyDescent="0.25">
      <c r="A2581">
        <v>120</v>
      </c>
      <c r="B2581">
        <v>74</v>
      </c>
      <c r="C2581">
        <v>194</v>
      </c>
      <c r="D2581" t="s">
        <v>72</v>
      </c>
      <c r="E2581" t="s">
        <v>1107</v>
      </c>
      <c r="F2581" t="s">
        <v>200</v>
      </c>
      <c r="G2581" t="e">
        <f t="shared" si="40"/>
        <v>#VALUE!</v>
      </c>
    </row>
    <row r="2582" spans="1:7" x14ac:dyDescent="0.25">
      <c r="A2582">
        <v>119</v>
      </c>
      <c r="B2582">
        <v>75</v>
      </c>
      <c r="C2582">
        <v>194</v>
      </c>
      <c r="D2582" t="s">
        <v>73</v>
      </c>
      <c r="E2582" t="s">
        <v>1108</v>
      </c>
      <c r="F2582" t="s">
        <v>203</v>
      </c>
      <c r="G2582" t="e">
        <f t="shared" si="40"/>
        <v>#VALUE!</v>
      </c>
    </row>
    <row r="2583" spans="1:7" x14ac:dyDescent="0.25">
      <c r="A2583">
        <v>118</v>
      </c>
      <c r="B2583">
        <v>76</v>
      </c>
      <c r="C2583">
        <v>194</v>
      </c>
      <c r="D2583" t="s">
        <v>74</v>
      </c>
      <c r="E2583">
        <v>-32435.108</v>
      </c>
      <c r="F2583">
        <v>2.403</v>
      </c>
      <c r="G2583">
        <f t="shared" si="40"/>
        <v>-32435.108</v>
      </c>
    </row>
    <row r="2584" spans="1:7" x14ac:dyDescent="0.25">
      <c r="A2584">
        <v>117</v>
      </c>
      <c r="B2584">
        <v>77</v>
      </c>
      <c r="C2584">
        <v>194</v>
      </c>
      <c r="D2584" t="s">
        <v>75</v>
      </c>
      <c r="E2584">
        <v>-32531.707999999999</v>
      </c>
      <c r="F2584">
        <v>1.3320000000000001</v>
      </c>
      <c r="G2584">
        <f t="shared" si="40"/>
        <v>-32531.707999999999</v>
      </c>
    </row>
    <row r="2585" spans="1:7" x14ac:dyDescent="0.25">
      <c r="A2585">
        <v>116</v>
      </c>
      <c r="B2585">
        <v>78</v>
      </c>
      <c r="C2585">
        <v>194</v>
      </c>
      <c r="D2585" t="s">
        <v>76</v>
      </c>
      <c r="E2585">
        <v>-34760.07</v>
      </c>
      <c r="F2585">
        <v>0.496</v>
      </c>
      <c r="G2585">
        <f t="shared" si="40"/>
        <v>-34760.07</v>
      </c>
    </row>
    <row r="2586" spans="1:7" x14ac:dyDescent="0.25">
      <c r="A2586">
        <v>115</v>
      </c>
      <c r="B2586">
        <v>79</v>
      </c>
      <c r="C2586">
        <v>194</v>
      </c>
      <c r="D2586" t="s">
        <v>77</v>
      </c>
      <c r="E2586">
        <v>-32211.936000000002</v>
      </c>
      <c r="F2586">
        <v>2.1179999999999999</v>
      </c>
      <c r="G2586">
        <f t="shared" si="40"/>
        <v>-32211.936000000002</v>
      </c>
    </row>
    <row r="2587" spans="1:7" x14ac:dyDescent="0.25">
      <c r="A2587">
        <v>114</v>
      </c>
      <c r="B2587">
        <v>80</v>
      </c>
      <c r="C2587">
        <v>194</v>
      </c>
      <c r="D2587" t="s">
        <v>78</v>
      </c>
      <c r="E2587">
        <v>-32183.945</v>
      </c>
      <c r="F2587">
        <v>2.8879999999999999</v>
      </c>
      <c r="G2587">
        <f t="shared" si="40"/>
        <v>-32183.945</v>
      </c>
    </row>
    <row r="2588" spans="1:7" x14ac:dyDescent="0.25">
      <c r="A2588">
        <v>113</v>
      </c>
      <c r="B2588">
        <v>81</v>
      </c>
      <c r="C2588">
        <v>194</v>
      </c>
      <c r="D2588" t="s">
        <v>79</v>
      </c>
      <c r="E2588">
        <v>-26937.491000000002</v>
      </c>
      <c r="F2588">
        <v>13.972</v>
      </c>
      <c r="G2588">
        <f t="shared" si="40"/>
        <v>-26937.491000000002</v>
      </c>
    </row>
    <row r="2589" spans="1:7" x14ac:dyDescent="0.25">
      <c r="A2589">
        <v>112</v>
      </c>
      <c r="B2589">
        <v>82</v>
      </c>
      <c r="C2589">
        <v>194</v>
      </c>
      <c r="D2589" t="s">
        <v>80</v>
      </c>
      <c r="E2589">
        <v>-24207.94</v>
      </c>
      <c r="F2589">
        <v>17.434999999999999</v>
      </c>
      <c r="G2589">
        <f t="shared" si="40"/>
        <v>-24207.94</v>
      </c>
    </row>
    <row r="2590" spans="1:7" x14ac:dyDescent="0.25">
      <c r="A2590">
        <v>111</v>
      </c>
      <c r="B2590">
        <v>83</v>
      </c>
      <c r="C2590">
        <v>194</v>
      </c>
      <c r="D2590" t="s">
        <v>81</v>
      </c>
      <c r="E2590">
        <v>-16028.811</v>
      </c>
      <c r="F2590">
        <v>6.1779999999999999</v>
      </c>
      <c r="G2590">
        <f t="shared" si="40"/>
        <v>-16028.811</v>
      </c>
    </row>
    <row r="2591" spans="1:7" x14ac:dyDescent="0.25">
      <c r="A2591">
        <v>110</v>
      </c>
      <c r="B2591">
        <v>84</v>
      </c>
      <c r="C2591">
        <v>194</v>
      </c>
      <c r="D2591" t="s">
        <v>82</v>
      </c>
      <c r="E2591">
        <v>-11004.655000000001</v>
      </c>
      <c r="F2591">
        <v>12.911</v>
      </c>
      <c r="G2591">
        <f t="shared" si="40"/>
        <v>-11004.655000000001</v>
      </c>
    </row>
    <row r="2592" spans="1:7" x14ac:dyDescent="0.25">
      <c r="A2592">
        <v>109</v>
      </c>
      <c r="B2592">
        <v>85</v>
      </c>
      <c r="C2592">
        <v>194</v>
      </c>
      <c r="D2592" t="s">
        <v>83</v>
      </c>
      <c r="E2592">
        <v>-720.16300000000001</v>
      </c>
      <c r="F2592">
        <v>24.931000000000001</v>
      </c>
      <c r="G2592">
        <f t="shared" si="40"/>
        <v>-720.16300000000001</v>
      </c>
    </row>
    <row r="2593" spans="1:7" x14ac:dyDescent="0.25">
      <c r="A2593">
        <v>108</v>
      </c>
      <c r="B2593">
        <v>86</v>
      </c>
      <c r="C2593">
        <v>194</v>
      </c>
      <c r="D2593" t="s">
        <v>84</v>
      </c>
      <c r="E2593">
        <v>5723.4949999999999</v>
      </c>
      <c r="F2593">
        <v>16.899000000000001</v>
      </c>
      <c r="G2593">
        <f t="shared" si="40"/>
        <v>5723.4949999999999</v>
      </c>
    </row>
    <row r="2594" spans="1:7" x14ac:dyDescent="0.25">
      <c r="A2594">
        <v>121</v>
      </c>
      <c r="B2594">
        <v>74</v>
      </c>
      <c r="C2594">
        <v>195</v>
      </c>
      <c r="D2594" t="s">
        <v>72</v>
      </c>
      <c r="E2594" t="s">
        <v>1109</v>
      </c>
      <c r="F2594" t="s">
        <v>200</v>
      </c>
      <c r="G2594" t="e">
        <f t="shared" si="40"/>
        <v>#VALUE!</v>
      </c>
    </row>
    <row r="2595" spans="1:7" x14ac:dyDescent="0.25">
      <c r="A2595">
        <v>120</v>
      </c>
      <c r="B2595">
        <v>75</v>
      </c>
      <c r="C2595">
        <v>195</v>
      </c>
      <c r="D2595" t="s">
        <v>73</v>
      </c>
      <c r="E2595" t="s">
        <v>1110</v>
      </c>
      <c r="F2595" t="s">
        <v>200</v>
      </c>
      <c r="G2595" t="e">
        <f t="shared" si="40"/>
        <v>#VALUE!</v>
      </c>
    </row>
    <row r="2596" spans="1:7" x14ac:dyDescent="0.25">
      <c r="A2596">
        <v>119</v>
      </c>
      <c r="B2596">
        <v>76</v>
      </c>
      <c r="C2596">
        <v>195</v>
      </c>
      <c r="D2596" t="s">
        <v>74</v>
      </c>
      <c r="E2596">
        <v>-29511.593000000001</v>
      </c>
      <c r="F2596">
        <v>55.89</v>
      </c>
      <c r="G2596">
        <f t="shared" si="40"/>
        <v>-29511.593000000001</v>
      </c>
    </row>
    <row r="2597" spans="1:7" x14ac:dyDescent="0.25">
      <c r="A2597">
        <v>118</v>
      </c>
      <c r="B2597">
        <v>77</v>
      </c>
      <c r="C2597">
        <v>195</v>
      </c>
      <c r="D2597" t="s">
        <v>75</v>
      </c>
      <c r="E2597">
        <v>-31692.251</v>
      </c>
      <c r="F2597">
        <v>1.333</v>
      </c>
      <c r="G2597">
        <f t="shared" si="40"/>
        <v>-31692.251</v>
      </c>
    </row>
    <row r="2598" spans="1:7" x14ac:dyDescent="0.25">
      <c r="A2598">
        <v>117</v>
      </c>
      <c r="B2598">
        <v>78</v>
      </c>
      <c r="C2598">
        <v>195</v>
      </c>
      <c r="D2598" t="s">
        <v>76</v>
      </c>
      <c r="E2598">
        <v>-32793.849000000002</v>
      </c>
      <c r="F2598">
        <v>0.503</v>
      </c>
      <c r="G2598">
        <f t="shared" si="40"/>
        <v>-32793.849000000002</v>
      </c>
    </row>
    <row r="2599" spans="1:7" x14ac:dyDescent="0.25">
      <c r="A2599">
        <v>116</v>
      </c>
      <c r="B2599">
        <v>79</v>
      </c>
      <c r="C2599">
        <v>195</v>
      </c>
      <c r="D2599" t="s">
        <v>77</v>
      </c>
      <c r="E2599">
        <v>-32567.030999999999</v>
      </c>
      <c r="F2599">
        <v>1.119</v>
      </c>
      <c r="G2599">
        <f t="shared" si="40"/>
        <v>-32567.030999999999</v>
      </c>
    </row>
    <row r="2600" spans="1:7" x14ac:dyDescent="0.25">
      <c r="A2600">
        <v>115</v>
      </c>
      <c r="B2600">
        <v>80</v>
      </c>
      <c r="C2600">
        <v>195</v>
      </c>
      <c r="D2600" t="s">
        <v>78</v>
      </c>
      <c r="E2600">
        <v>-31013.393</v>
      </c>
      <c r="F2600">
        <v>23.141999999999999</v>
      </c>
      <c r="G2600">
        <f t="shared" si="40"/>
        <v>-31013.393</v>
      </c>
    </row>
    <row r="2601" spans="1:7" x14ac:dyDescent="0.25">
      <c r="A2601">
        <v>114</v>
      </c>
      <c r="B2601">
        <v>81</v>
      </c>
      <c r="C2601">
        <v>195</v>
      </c>
      <c r="D2601" t="s">
        <v>79</v>
      </c>
      <c r="E2601">
        <v>-28155.248</v>
      </c>
      <c r="F2601">
        <v>11.093</v>
      </c>
      <c r="G2601">
        <f t="shared" si="40"/>
        <v>-28155.248</v>
      </c>
    </row>
    <row r="2602" spans="1:7" x14ac:dyDescent="0.25">
      <c r="A2602">
        <v>113</v>
      </c>
      <c r="B2602">
        <v>82</v>
      </c>
      <c r="C2602">
        <v>195</v>
      </c>
      <c r="D2602" t="s">
        <v>80</v>
      </c>
      <c r="E2602">
        <v>-23707.692999999999</v>
      </c>
      <c r="F2602">
        <v>17.96</v>
      </c>
      <c r="G2602">
        <f t="shared" si="40"/>
        <v>-23707.692999999999</v>
      </c>
    </row>
    <row r="2603" spans="1:7" x14ac:dyDescent="0.25">
      <c r="A2603">
        <v>112</v>
      </c>
      <c r="B2603">
        <v>83</v>
      </c>
      <c r="C2603">
        <v>195</v>
      </c>
      <c r="D2603" t="s">
        <v>81</v>
      </c>
      <c r="E2603">
        <v>-18025.561000000002</v>
      </c>
      <c r="F2603">
        <v>5.2869999999999999</v>
      </c>
      <c r="G2603">
        <f t="shared" si="40"/>
        <v>-18025.561000000002</v>
      </c>
    </row>
    <row r="2604" spans="1:7" x14ac:dyDescent="0.25">
      <c r="A2604">
        <v>111</v>
      </c>
      <c r="B2604">
        <v>84</v>
      </c>
      <c r="C2604">
        <v>195</v>
      </c>
      <c r="D2604" t="s">
        <v>82</v>
      </c>
      <c r="E2604">
        <v>-11056.259</v>
      </c>
      <c r="F2604">
        <v>37.363999999999997</v>
      </c>
      <c r="G2604">
        <f t="shared" si="40"/>
        <v>-11056.259</v>
      </c>
    </row>
    <row r="2605" spans="1:7" x14ac:dyDescent="0.25">
      <c r="A2605">
        <v>110</v>
      </c>
      <c r="B2605">
        <v>85</v>
      </c>
      <c r="C2605">
        <v>195</v>
      </c>
      <c r="D2605" t="s">
        <v>83</v>
      </c>
      <c r="E2605">
        <v>-3470.2950000000001</v>
      </c>
      <c r="F2605">
        <v>9.5730000000000004</v>
      </c>
      <c r="G2605">
        <f t="shared" si="40"/>
        <v>-3470.2950000000001</v>
      </c>
    </row>
    <row r="2606" spans="1:7" x14ac:dyDescent="0.25">
      <c r="A2606">
        <v>109</v>
      </c>
      <c r="B2606">
        <v>86</v>
      </c>
      <c r="C2606">
        <v>195</v>
      </c>
      <c r="D2606" t="s">
        <v>84</v>
      </c>
      <c r="E2606">
        <v>5050.2809999999999</v>
      </c>
      <c r="F2606">
        <v>50.502000000000002</v>
      </c>
      <c r="G2606">
        <f t="shared" si="40"/>
        <v>5050.2809999999999</v>
      </c>
    </row>
    <row r="2607" spans="1:7" x14ac:dyDescent="0.25">
      <c r="A2607">
        <v>122</v>
      </c>
      <c r="B2607">
        <v>74</v>
      </c>
      <c r="C2607">
        <v>196</v>
      </c>
      <c r="D2607" t="s">
        <v>72</v>
      </c>
      <c r="E2607" t="s">
        <v>1111</v>
      </c>
      <c r="F2607" t="s">
        <v>197</v>
      </c>
      <c r="G2607" t="e">
        <f t="shared" si="40"/>
        <v>#VALUE!</v>
      </c>
    </row>
    <row r="2608" spans="1:7" x14ac:dyDescent="0.25">
      <c r="A2608">
        <v>121</v>
      </c>
      <c r="B2608">
        <v>75</v>
      </c>
      <c r="C2608">
        <v>196</v>
      </c>
      <c r="D2608" t="s">
        <v>73</v>
      </c>
      <c r="E2608" t="s">
        <v>1112</v>
      </c>
      <c r="F2608" t="s">
        <v>200</v>
      </c>
      <c r="G2608" t="e">
        <f t="shared" si="40"/>
        <v>#VALUE!</v>
      </c>
    </row>
    <row r="2609" spans="1:7" x14ac:dyDescent="0.25">
      <c r="A2609">
        <v>120</v>
      </c>
      <c r="B2609">
        <v>76</v>
      </c>
      <c r="C2609">
        <v>196</v>
      </c>
      <c r="D2609" t="s">
        <v>74</v>
      </c>
      <c r="E2609">
        <v>-28277.105</v>
      </c>
      <c r="F2609">
        <v>40.055</v>
      </c>
      <c r="G2609">
        <f t="shared" si="40"/>
        <v>-28277.105</v>
      </c>
    </row>
    <row r="2610" spans="1:7" x14ac:dyDescent="0.25">
      <c r="A2610">
        <v>119</v>
      </c>
      <c r="B2610">
        <v>77</v>
      </c>
      <c r="C2610">
        <v>196</v>
      </c>
      <c r="D2610" t="s">
        <v>75</v>
      </c>
      <c r="E2610">
        <v>-29435.492999999999</v>
      </c>
      <c r="F2610">
        <v>38.414000000000001</v>
      </c>
      <c r="G2610">
        <f t="shared" si="40"/>
        <v>-29435.492999999999</v>
      </c>
    </row>
    <row r="2611" spans="1:7" x14ac:dyDescent="0.25">
      <c r="A2611">
        <v>118</v>
      </c>
      <c r="B2611">
        <v>78</v>
      </c>
      <c r="C2611">
        <v>196</v>
      </c>
      <c r="D2611" t="s">
        <v>76</v>
      </c>
      <c r="E2611">
        <v>-32644.51</v>
      </c>
      <c r="F2611">
        <v>0.51</v>
      </c>
      <c r="G2611">
        <f t="shared" si="40"/>
        <v>-32644.51</v>
      </c>
    </row>
    <row r="2612" spans="1:7" x14ac:dyDescent="0.25">
      <c r="A2612">
        <v>117</v>
      </c>
      <c r="B2612">
        <v>79</v>
      </c>
      <c r="C2612">
        <v>196</v>
      </c>
      <c r="D2612" t="s">
        <v>77</v>
      </c>
      <c r="E2612">
        <v>-31138.705999999998</v>
      </c>
      <c r="F2612">
        <v>2.9620000000000002</v>
      </c>
      <c r="G2612">
        <f t="shared" si="40"/>
        <v>-31138.705999999998</v>
      </c>
    </row>
    <row r="2613" spans="1:7" x14ac:dyDescent="0.25">
      <c r="A2613">
        <v>116</v>
      </c>
      <c r="B2613">
        <v>80</v>
      </c>
      <c r="C2613">
        <v>196</v>
      </c>
      <c r="D2613" t="s">
        <v>78</v>
      </c>
      <c r="E2613">
        <v>-31825.940999999999</v>
      </c>
      <c r="F2613">
        <v>2.9460000000000002</v>
      </c>
      <c r="G2613">
        <f t="shared" si="40"/>
        <v>-31825.940999999999</v>
      </c>
    </row>
    <row r="2614" spans="1:7" x14ac:dyDescent="0.25">
      <c r="A2614">
        <v>115</v>
      </c>
      <c r="B2614">
        <v>81</v>
      </c>
      <c r="C2614">
        <v>196</v>
      </c>
      <c r="D2614" t="s">
        <v>79</v>
      </c>
      <c r="E2614">
        <v>-27496.592000000001</v>
      </c>
      <c r="F2614">
        <v>12.109</v>
      </c>
      <c r="G2614">
        <f t="shared" si="40"/>
        <v>-27496.592000000001</v>
      </c>
    </row>
    <row r="2615" spans="1:7" x14ac:dyDescent="0.25">
      <c r="A2615">
        <v>114</v>
      </c>
      <c r="B2615">
        <v>82</v>
      </c>
      <c r="C2615">
        <v>196</v>
      </c>
      <c r="D2615" t="s">
        <v>80</v>
      </c>
      <c r="E2615">
        <v>-25348.312000000002</v>
      </c>
      <c r="F2615">
        <v>7.71</v>
      </c>
      <c r="G2615">
        <f t="shared" si="40"/>
        <v>-25348.312000000002</v>
      </c>
    </row>
    <row r="2616" spans="1:7" x14ac:dyDescent="0.25">
      <c r="A2616">
        <v>113</v>
      </c>
      <c r="B2616">
        <v>83</v>
      </c>
      <c r="C2616">
        <v>196</v>
      </c>
      <c r="D2616" t="s">
        <v>81</v>
      </c>
      <c r="E2616">
        <v>-18009.030999999999</v>
      </c>
      <c r="F2616">
        <v>24.428000000000001</v>
      </c>
      <c r="G2616">
        <f t="shared" si="40"/>
        <v>-18009.030999999999</v>
      </c>
    </row>
    <row r="2617" spans="1:7" x14ac:dyDescent="0.25">
      <c r="A2617">
        <v>112</v>
      </c>
      <c r="B2617">
        <v>84</v>
      </c>
      <c r="C2617">
        <v>196</v>
      </c>
      <c r="D2617" t="s">
        <v>82</v>
      </c>
      <c r="E2617">
        <v>-13473.041999999999</v>
      </c>
      <c r="F2617">
        <v>13.512</v>
      </c>
      <c r="G2617">
        <f t="shared" si="40"/>
        <v>-13473.041999999999</v>
      </c>
    </row>
    <row r="2618" spans="1:7" x14ac:dyDescent="0.25">
      <c r="A2618">
        <v>111</v>
      </c>
      <c r="B2618">
        <v>85</v>
      </c>
      <c r="C2618">
        <v>196</v>
      </c>
      <c r="D2618" t="s">
        <v>83</v>
      </c>
      <c r="E2618">
        <v>-3914.6770000000001</v>
      </c>
      <c r="F2618">
        <v>30.283999999999999</v>
      </c>
      <c r="G2618">
        <f t="shared" si="40"/>
        <v>-3914.6770000000001</v>
      </c>
    </row>
    <row r="2619" spans="1:7" x14ac:dyDescent="0.25">
      <c r="A2619">
        <v>110</v>
      </c>
      <c r="B2619">
        <v>86</v>
      </c>
      <c r="C2619">
        <v>196</v>
      </c>
      <c r="D2619" t="s">
        <v>84</v>
      </c>
      <c r="E2619">
        <v>1970.991</v>
      </c>
      <c r="F2619">
        <v>14.417</v>
      </c>
      <c r="G2619">
        <f t="shared" si="40"/>
        <v>1970.991</v>
      </c>
    </row>
    <row r="2620" spans="1:7" x14ac:dyDescent="0.25">
      <c r="A2620">
        <v>123</v>
      </c>
      <c r="B2620">
        <v>74</v>
      </c>
      <c r="C2620">
        <v>197</v>
      </c>
      <c r="D2620" t="s">
        <v>72</v>
      </c>
      <c r="E2620" t="s">
        <v>1113</v>
      </c>
      <c r="F2620" t="s">
        <v>197</v>
      </c>
      <c r="G2620" t="e">
        <f t="shared" si="40"/>
        <v>#VALUE!</v>
      </c>
    </row>
    <row r="2621" spans="1:7" x14ac:dyDescent="0.25">
      <c r="A2621">
        <v>122</v>
      </c>
      <c r="B2621">
        <v>75</v>
      </c>
      <c r="C2621">
        <v>197</v>
      </c>
      <c r="D2621" t="s">
        <v>73</v>
      </c>
      <c r="E2621" t="s">
        <v>1114</v>
      </c>
      <c r="F2621" t="s">
        <v>200</v>
      </c>
      <c r="G2621" t="e">
        <f t="shared" si="40"/>
        <v>#VALUE!</v>
      </c>
    </row>
    <row r="2622" spans="1:7" x14ac:dyDescent="0.25">
      <c r="A2622">
        <v>121</v>
      </c>
      <c r="B2622">
        <v>76</v>
      </c>
      <c r="C2622">
        <v>197</v>
      </c>
      <c r="D2622" t="s">
        <v>74</v>
      </c>
      <c r="E2622" t="s">
        <v>1115</v>
      </c>
      <c r="F2622" t="s">
        <v>203</v>
      </c>
      <c r="G2622" t="e">
        <f t="shared" si="40"/>
        <v>#VALUE!</v>
      </c>
    </row>
    <row r="2623" spans="1:7" x14ac:dyDescent="0.25">
      <c r="A2623">
        <v>120</v>
      </c>
      <c r="B2623">
        <v>77</v>
      </c>
      <c r="C2623">
        <v>197</v>
      </c>
      <c r="D2623" t="s">
        <v>75</v>
      </c>
      <c r="E2623">
        <v>-28264.105</v>
      </c>
      <c r="F2623">
        <v>20.11</v>
      </c>
      <c r="G2623">
        <f t="shared" si="40"/>
        <v>-28264.105</v>
      </c>
    </row>
    <row r="2624" spans="1:7" x14ac:dyDescent="0.25">
      <c r="A2624">
        <v>119</v>
      </c>
      <c r="B2624">
        <v>78</v>
      </c>
      <c r="C2624">
        <v>197</v>
      </c>
      <c r="D2624" t="s">
        <v>76</v>
      </c>
      <c r="E2624">
        <v>-30419.75</v>
      </c>
      <c r="F2624">
        <v>0.53600000000000003</v>
      </c>
      <c r="G2624">
        <f t="shared" si="40"/>
        <v>-30419.75</v>
      </c>
    </row>
    <row r="2625" spans="1:7" x14ac:dyDescent="0.25">
      <c r="A2625">
        <v>118</v>
      </c>
      <c r="B2625">
        <v>79</v>
      </c>
      <c r="C2625">
        <v>197</v>
      </c>
      <c r="D2625" t="s">
        <v>77</v>
      </c>
      <c r="E2625">
        <v>-31139.738000000001</v>
      </c>
      <c r="F2625">
        <v>0.54200000000000004</v>
      </c>
      <c r="G2625">
        <f t="shared" si="40"/>
        <v>-31139.738000000001</v>
      </c>
    </row>
    <row r="2626" spans="1:7" x14ac:dyDescent="0.25">
      <c r="A2626">
        <v>117</v>
      </c>
      <c r="B2626">
        <v>80</v>
      </c>
      <c r="C2626">
        <v>197</v>
      </c>
      <c r="D2626" t="s">
        <v>78</v>
      </c>
      <c r="E2626">
        <v>-30540.228999999999</v>
      </c>
      <c r="F2626">
        <v>3.2069999999999999</v>
      </c>
      <c r="G2626">
        <f t="shared" si="40"/>
        <v>-30540.228999999999</v>
      </c>
    </row>
    <row r="2627" spans="1:7" x14ac:dyDescent="0.25">
      <c r="A2627">
        <v>116</v>
      </c>
      <c r="B2627">
        <v>81</v>
      </c>
      <c r="C2627">
        <v>197</v>
      </c>
      <c r="D2627" t="s">
        <v>79</v>
      </c>
      <c r="E2627">
        <v>-28341.649000000001</v>
      </c>
      <c r="F2627">
        <v>16.324999999999999</v>
      </c>
      <c r="G2627">
        <f t="shared" si="40"/>
        <v>-28341.649000000001</v>
      </c>
    </row>
    <row r="2628" spans="1:7" x14ac:dyDescent="0.25">
      <c r="A2628">
        <v>115</v>
      </c>
      <c r="B2628">
        <v>82</v>
      </c>
      <c r="C2628">
        <v>197</v>
      </c>
      <c r="D2628" t="s">
        <v>80</v>
      </c>
      <c r="E2628">
        <v>-24745.401000000002</v>
      </c>
      <c r="F2628">
        <v>4.8040000000000003</v>
      </c>
      <c r="G2628">
        <f t="shared" si="40"/>
        <v>-24745.401000000002</v>
      </c>
    </row>
    <row r="2629" spans="1:7" x14ac:dyDescent="0.25">
      <c r="A2629">
        <v>114</v>
      </c>
      <c r="B2629">
        <v>83</v>
      </c>
      <c r="C2629">
        <v>197</v>
      </c>
      <c r="D2629" t="s">
        <v>81</v>
      </c>
      <c r="E2629">
        <v>-19687.190999999999</v>
      </c>
      <c r="F2629">
        <v>8.3330000000000002</v>
      </c>
      <c r="G2629">
        <f t="shared" si="40"/>
        <v>-19687.190999999999</v>
      </c>
    </row>
    <row r="2630" spans="1:7" x14ac:dyDescent="0.25">
      <c r="A2630">
        <v>113</v>
      </c>
      <c r="B2630">
        <v>84</v>
      </c>
      <c r="C2630">
        <v>197</v>
      </c>
      <c r="D2630" t="s">
        <v>82</v>
      </c>
      <c r="E2630">
        <v>-13357.99</v>
      </c>
      <c r="F2630">
        <v>49.679000000000002</v>
      </c>
      <c r="G2630">
        <f t="shared" si="40"/>
        <v>-13357.99</v>
      </c>
    </row>
    <row r="2631" spans="1:7" x14ac:dyDescent="0.25">
      <c r="A2631">
        <v>112</v>
      </c>
      <c r="B2631">
        <v>85</v>
      </c>
      <c r="C2631">
        <v>197</v>
      </c>
      <c r="D2631" t="s">
        <v>83</v>
      </c>
      <c r="E2631">
        <v>-6355.25</v>
      </c>
      <c r="F2631">
        <v>7.9829999999999997</v>
      </c>
      <c r="G2631">
        <f t="shared" si="40"/>
        <v>-6355.25</v>
      </c>
    </row>
    <row r="2632" spans="1:7" x14ac:dyDescent="0.25">
      <c r="A2632">
        <v>111</v>
      </c>
      <c r="B2632">
        <v>86</v>
      </c>
      <c r="C2632">
        <v>197</v>
      </c>
      <c r="D2632" t="s">
        <v>84</v>
      </c>
      <c r="E2632">
        <v>1510.3530000000001</v>
      </c>
      <c r="F2632">
        <v>16.193000000000001</v>
      </c>
      <c r="G2632">
        <f t="shared" si="40"/>
        <v>1510.3530000000001</v>
      </c>
    </row>
    <row r="2633" spans="1:7" x14ac:dyDescent="0.25">
      <c r="A2633">
        <v>110</v>
      </c>
      <c r="B2633">
        <v>87</v>
      </c>
      <c r="C2633">
        <v>197</v>
      </c>
      <c r="D2633" t="s">
        <v>85</v>
      </c>
      <c r="E2633">
        <v>10253.971</v>
      </c>
      <c r="F2633">
        <v>54.404000000000003</v>
      </c>
      <c r="G2633">
        <f t="shared" ref="G2633:G2696" si="41">IF(ISNUMBER(E2633),E2633,VALUE(SUBSTITUTE(E2633,"#",".01")))</f>
        <v>10253.971</v>
      </c>
    </row>
    <row r="2634" spans="1:7" x14ac:dyDescent="0.25">
      <c r="A2634">
        <v>123</v>
      </c>
      <c r="B2634">
        <v>75</v>
      </c>
      <c r="C2634">
        <v>198</v>
      </c>
      <c r="D2634" t="s">
        <v>73</v>
      </c>
      <c r="E2634" t="s">
        <v>1116</v>
      </c>
      <c r="F2634" t="s">
        <v>197</v>
      </c>
      <c r="G2634" t="e">
        <f t="shared" si="41"/>
        <v>#VALUE!</v>
      </c>
    </row>
    <row r="2635" spans="1:7" x14ac:dyDescent="0.25">
      <c r="A2635">
        <v>122</v>
      </c>
      <c r="B2635">
        <v>76</v>
      </c>
      <c r="C2635">
        <v>198</v>
      </c>
      <c r="D2635" t="s">
        <v>74</v>
      </c>
      <c r="E2635" t="s">
        <v>1117</v>
      </c>
      <c r="F2635" t="s">
        <v>203</v>
      </c>
      <c r="G2635" t="e">
        <f t="shared" si="41"/>
        <v>#VALUE!</v>
      </c>
    </row>
    <row r="2636" spans="1:7" x14ac:dyDescent="0.25">
      <c r="A2636">
        <v>121</v>
      </c>
      <c r="B2636">
        <v>77</v>
      </c>
      <c r="C2636">
        <v>198</v>
      </c>
      <c r="D2636" t="s">
        <v>75</v>
      </c>
      <c r="E2636" t="s">
        <v>238</v>
      </c>
      <c r="F2636" t="s">
        <v>203</v>
      </c>
      <c r="G2636" t="e">
        <f t="shared" si="41"/>
        <v>#VALUE!</v>
      </c>
    </row>
    <row r="2637" spans="1:7" x14ac:dyDescent="0.25">
      <c r="A2637">
        <v>120</v>
      </c>
      <c r="B2637">
        <v>78</v>
      </c>
      <c r="C2637">
        <v>198</v>
      </c>
      <c r="D2637" t="s">
        <v>76</v>
      </c>
      <c r="E2637">
        <v>-29903.999</v>
      </c>
      <c r="F2637">
        <v>2.1</v>
      </c>
      <c r="G2637">
        <f t="shared" si="41"/>
        <v>-29903.999</v>
      </c>
    </row>
    <row r="2638" spans="1:7" x14ac:dyDescent="0.25">
      <c r="A2638">
        <v>119</v>
      </c>
      <c r="B2638">
        <v>79</v>
      </c>
      <c r="C2638">
        <v>198</v>
      </c>
      <c r="D2638" t="s">
        <v>77</v>
      </c>
      <c r="E2638">
        <v>-29580.780999999999</v>
      </c>
      <c r="F2638">
        <v>0.54</v>
      </c>
      <c r="G2638">
        <f t="shared" si="41"/>
        <v>-29580.780999999999</v>
      </c>
    </row>
    <row r="2639" spans="1:7" x14ac:dyDescent="0.25">
      <c r="A2639">
        <v>118</v>
      </c>
      <c r="B2639">
        <v>80</v>
      </c>
      <c r="C2639">
        <v>198</v>
      </c>
      <c r="D2639" t="s">
        <v>78</v>
      </c>
      <c r="E2639">
        <v>-30954.31</v>
      </c>
      <c r="F2639">
        <v>0.45800000000000002</v>
      </c>
      <c r="G2639">
        <f t="shared" si="41"/>
        <v>-30954.31</v>
      </c>
    </row>
    <row r="2640" spans="1:7" x14ac:dyDescent="0.25">
      <c r="A2640">
        <v>117</v>
      </c>
      <c r="B2640">
        <v>81</v>
      </c>
      <c r="C2640">
        <v>198</v>
      </c>
      <c r="D2640" t="s">
        <v>79</v>
      </c>
      <c r="E2640">
        <v>-27528.745999999999</v>
      </c>
      <c r="F2640">
        <v>7.5449999999999999</v>
      </c>
      <c r="G2640">
        <f t="shared" si="41"/>
        <v>-27528.745999999999</v>
      </c>
    </row>
    <row r="2641" spans="1:7" x14ac:dyDescent="0.25">
      <c r="A2641">
        <v>116</v>
      </c>
      <c r="B2641">
        <v>82</v>
      </c>
      <c r="C2641">
        <v>198</v>
      </c>
      <c r="D2641" t="s">
        <v>80</v>
      </c>
      <c r="E2641">
        <v>-26067.489000000001</v>
      </c>
      <c r="F2641">
        <v>8.75</v>
      </c>
      <c r="G2641">
        <f t="shared" si="41"/>
        <v>-26067.489000000001</v>
      </c>
    </row>
    <row r="2642" spans="1:7" x14ac:dyDescent="0.25">
      <c r="A2642">
        <v>115</v>
      </c>
      <c r="B2642">
        <v>83</v>
      </c>
      <c r="C2642">
        <v>198</v>
      </c>
      <c r="D2642" t="s">
        <v>81</v>
      </c>
      <c r="E2642">
        <v>-19369.486000000001</v>
      </c>
      <c r="F2642">
        <v>27.945</v>
      </c>
      <c r="G2642">
        <f t="shared" si="41"/>
        <v>-19369.486000000001</v>
      </c>
    </row>
    <row r="2643" spans="1:7" x14ac:dyDescent="0.25">
      <c r="A2643">
        <v>114</v>
      </c>
      <c r="B2643">
        <v>84</v>
      </c>
      <c r="C2643">
        <v>198</v>
      </c>
      <c r="D2643" t="s">
        <v>82</v>
      </c>
      <c r="E2643">
        <v>-15473.352000000001</v>
      </c>
      <c r="F2643">
        <v>17.423999999999999</v>
      </c>
      <c r="G2643">
        <f t="shared" si="41"/>
        <v>-15473.352000000001</v>
      </c>
    </row>
    <row r="2644" spans="1:7" x14ac:dyDescent="0.25">
      <c r="A2644">
        <v>113</v>
      </c>
      <c r="B2644">
        <v>85</v>
      </c>
      <c r="C2644">
        <v>198</v>
      </c>
      <c r="D2644" t="s">
        <v>83</v>
      </c>
      <c r="E2644">
        <v>-6714.5129999999999</v>
      </c>
      <c r="F2644">
        <v>5.8680000000000003</v>
      </c>
      <c r="G2644">
        <f t="shared" si="41"/>
        <v>-6714.5129999999999</v>
      </c>
    </row>
    <row r="2645" spans="1:7" x14ac:dyDescent="0.25">
      <c r="A2645">
        <v>112</v>
      </c>
      <c r="B2645">
        <v>86</v>
      </c>
      <c r="C2645">
        <v>198</v>
      </c>
      <c r="D2645" t="s">
        <v>84</v>
      </c>
      <c r="E2645">
        <v>-1230.3579999999999</v>
      </c>
      <c r="F2645">
        <v>13.42</v>
      </c>
      <c r="G2645">
        <f t="shared" si="41"/>
        <v>-1230.3579999999999</v>
      </c>
    </row>
    <row r="2646" spans="1:7" x14ac:dyDescent="0.25">
      <c r="A2646">
        <v>111</v>
      </c>
      <c r="B2646">
        <v>87</v>
      </c>
      <c r="C2646">
        <v>198</v>
      </c>
      <c r="D2646" t="s">
        <v>85</v>
      </c>
      <c r="E2646">
        <v>9574.0239999999994</v>
      </c>
      <c r="F2646">
        <v>32.222000000000001</v>
      </c>
      <c r="G2646">
        <f t="shared" si="41"/>
        <v>9574.0239999999994</v>
      </c>
    </row>
    <row r="2647" spans="1:7" x14ac:dyDescent="0.25">
      <c r="A2647">
        <v>124</v>
      </c>
      <c r="B2647">
        <v>75</v>
      </c>
      <c r="C2647">
        <v>199</v>
      </c>
      <c r="D2647" t="s">
        <v>73</v>
      </c>
      <c r="E2647" t="s">
        <v>1118</v>
      </c>
      <c r="F2647" t="s">
        <v>197</v>
      </c>
      <c r="G2647" t="e">
        <f t="shared" si="41"/>
        <v>#VALUE!</v>
      </c>
    </row>
    <row r="2648" spans="1:7" x14ac:dyDescent="0.25">
      <c r="A2648">
        <v>123</v>
      </c>
      <c r="B2648">
        <v>76</v>
      </c>
      <c r="C2648">
        <v>199</v>
      </c>
      <c r="D2648" t="s">
        <v>74</v>
      </c>
      <c r="E2648" t="s">
        <v>1119</v>
      </c>
      <c r="F2648" t="s">
        <v>203</v>
      </c>
      <c r="G2648" t="e">
        <f t="shared" si="41"/>
        <v>#VALUE!</v>
      </c>
    </row>
    <row r="2649" spans="1:7" x14ac:dyDescent="0.25">
      <c r="A2649">
        <v>122</v>
      </c>
      <c r="B2649">
        <v>77</v>
      </c>
      <c r="C2649">
        <v>199</v>
      </c>
      <c r="D2649" t="s">
        <v>75</v>
      </c>
      <c r="E2649">
        <v>-24398.514999999999</v>
      </c>
      <c r="F2649">
        <v>41.054000000000002</v>
      </c>
      <c r="G2649">
        <f t="shared" si="41"/>
        <v>-24398.514999999999</v>
      </c>
    </row>
    <row r="2650" spans="1:7" x14ac:dyDescent="0.25">
      <c r="A2650">
        <v>121</v>
      </c>
      <c r="B2650">
        <v>78</v>
      </c>
      <c r="C2650">
        <v>199</v>
      </c>
      <c r="D2650" t="s">
        <v>76</v>
      </c>
      <c r="E2650">
        <v>-27388.682000000001</v>
      </c>
      <c r="F2650">
        <v>2.1589999999999998</v>
      </c>
      <c r="G2650">
        <f t="shared" si="41"/>
        <v>-27388.682000000001</v>
      </c>
    </row>
    <row r="2651" spans="1:7" x14ac:dyDescent="0.25">
      <c r="A2651">
        <v>120</v>
      </c>
      <c r="B2651">
        <v>79</v>
      </c>
      <c r="C2651">
        <v>199</v>
      </c>
      <c r="D2651" t="s">
        <v>77</v>
      </c>
      <c r="E2651">
        <v>-29093.741000000002</v>
      </c>
      <c r="F2651">
        <v>0.54200000000000004</v>
      </c>
      <c r="G2651">
        <f t="shared" si="41"/>
        <v>-29093.741000000002</v>
      </c>
    </row>
    <row r="2652" spans="1:7" x14ac:dyDescent="0.25">
      <c r="A2652">
        <v>119</v>
      </c>
      <c r="B2652">
        <v>80</v>
      </c>
      <c r="C2652">
        <v>199</v>
      </c>
      <c r="D2652" t="s">
        <v>78</v>
      </c>
      <c r="E2652">
        <v>-29546.067999999999</v>
      </c>
      <c r="F2652">
        <v>0.52600000000000002</v>
      </c>
      <c r="G2652">
        <f t="shared" si="41"/>
        <v>-29546.067999999999</v>
      </c>
    </row>
    <row r="2653" spans="1:7" x14ac:dyDescent="0.25">
      <c r="A2653">
        <v>118</v>
      </c>
      <c r="B2653">
        <v>81</v>
      </c>
      <c r="C2653">
        <v>199</v>
      </c>
      <c r="D2653" t="s">
        <v>79</v>
      </c>
      <c r="E2653">
        <v>-28059.394</v>
      </c>
      <c r="F2653">
        <v>27.945</v>
      </c>
      <c r="G2653">
        <f t="shared" si="41"/>
        <v>-28059.394</v>
      </c>
    </row>
    <row r="2654" spans="1:7" x14ac:dyDescent="0.25">
      <c r="A2654">
        <v>117</v>
      </c>
      <c r="B2654">
        <v>82</v>
      </c>
      <c r="C2654">
        <v>199</v>
      </c>
      <c r="D2654" t="s">
        <v>80</v>
      </c>
      <c r="E2654">
        <v>-25231.804</v>
      </c>
      <c r="F2654">
        <v>9.9960000000000004</v>
      </c>
      <c r="G2654">
        <f t="shared" si="41"/>
        <v>-25231.804</v>
      </c>
    </row>
    <row r="2655" spans="1:7" x14ac:dyDescent="0.25">
      <c r="A2655">
        <v>116</v>
      </c>
      <c r="B2655">
        <v>83</v>
      </c>
      <c r="C2655">
        <v>199</v>
      </c>
      <c r="D2655" t="s">
        <v>81</v>
      </c>
      <c r="E2655">
        <v>-20797.565999999999</v>
      </c>
      <c r="F2655">
        <v>10.568</v>
      </c>
      <c r="G2655">
        <f t="shared" si="41"/>
        <v>-20797.565999999999</v>
      </c>
    </row>
    <row r="2656" spans="1:7" x14ac:dyDescent="0.25">
      <c r="A2656">
        <v>115</v>
      </c>
      <c r="B2656">
        <v>84</v>
      </c>
      <c r="C2656">
        <v>199</v>
      </c>
      <c r="D2656" t="s">
        <v>82</v>
      </c>
      <c r="E2656">
        <v>-15208.483</v>
      </c>
      <c r="F2656">
        <v>18.059999999999999</v>
      </c>
      <c r="G2656">
        <f t="shared" si="41"/>
        <v>-15208.483</v>
      </c>
    </row>
    <row r="2657" spans="1:7" x14ac:dyDescent="0.25">
      <c r="A2657">
        <v>114</v>
      </c>
      <c r="B2657">
        <v>85</v>
      </c>
      <c r="C2657">
        <v>199</v>
      </c>
      <c r="D2657" t="s">
        <v>83</v>
      </c>
      <c r="E2657">
        <v>-8823.3719999999994</v>
      </c>
      <c r="F2657">
        <v>5.3840000000000003</v>
      </c>
      <c r="G2657">
        <f t="shared" si="41"/>
        <v>-8823.3719999999994</v>
      </c>
    </row>
    <row r="2658" spans="1:7" x14ac:dyDescent="0.25">
      <c r="A2658">
        <v>113</v>
      </c>
      <c r="B2658">
        <v>86</v>
      </c>
      <c r="C2658">
        <v>199</v>
      </c>
      <c r="D2658" t="s">
        <v>84</v>
      </c>
      <c r="E2658">
        <v>-1499.451</v>
      </c>
      <c r="F2658">
        <v>37.588000000000001</v>
      </c>
      <c r="G2658">
        <f t="shared" si="41"/>
        <v>-1499.451</v>
      </c>
    </row>
    <row r="2659" spans="1:7" x14ac:dyDescent="0.25">
      <c r="A2659">
        <v>112</v>
      </c>
      <c r="B2659">
        <v>87</v>
      </c>
      <c r="C2659">
        <v>199</v>
      </c>
      <c r="D2659" t="s">
        <v>85</v>
      </c>
      <c r="E2659">
        <v>6771.393</v>
      </c>
      <c r="F2659">
        <v>13.726000000000001</v>
      </c>
      <c r="G2659">
        <f t="shared" si="41"/>
        <v>6771.393</v>
      </c>
    </row>
    <row r="2660" spans="1:7" x14ac:dyDescent="0.25">
      <c r="A2660">
        <v>124</v>
      </c>
      <c r="B2660">
        <v>76</v>
      </c>
      <c r="C2660">
        <v>200</v>
      </c>
      <c r="D2660" t="s">
        <v>74</v>
      </c>
      <c r="E2660" t="s">
        <v>1120</v>
      </c>
      <c r="F2660" t="s">
        <v>200</v>
      </c>
      <c r="G2660" t="e">
        <f t="shared" si="41"/>
        <v>#VALUE!</v>
      </c>
    </row>
    <row r="2661" spans="1:7" x14ac:dyDescent="0.25">
      <c r="A2661">
        <v>123</v>
      </c>
      <c r="B2661">
        <v>77</v>
      </c>
      <c r="C2661">
        <v>200</v>
      </c>
      <c r="D2661" t="s">
        <v>75</v>
      </c>
      <c r="E2661" t="s">
        <v>1121</v>
      </c>
      <c r="F2661" t="s">
        <v>203</v>
      </c>
      <c r="G2661" t="e">
        <f t="shared" si="41"/>
        <v>#VALUE!</v>
      </c>
    </row>
    <row r="2662" spans="1:7" x14ac:dyDescent="0.25">
      <c r="A2662">
        <v>122</v>
      </c>
      <c r="B2662">
        <v>78</v>
      </c>
      <c r="C2662">
        <v>200</v>
      </c>
      <c r="D2662" t="s">
        <v>76</v>
      </c>
      <c r="E2662">
        <v>-26599.16</v>
      </c>
      <c r="F2662">
        <v>20.11</v>
      </c>
      <c r="G2662">
        <f t="shared" si="41"/>
        <v>-26599.16</v>
      </c>
    </row>
    <row r="2663" spans="1:7" x14ac:dyDescent="0.25">
      <c r="A2663">
        <v>121</v>
      </c>
      <c r="B2663">
        <v>79</v>
      </c>
      <c r="C2663">
        <v>200</v>
      </c>
      <c r="D2663" t="s">
        <v>77</v>
      </c>
      <c r="E2663">
        <v>-27240.092000000001</v>
      </c>
      <c r="F2663">
        <v>26.716999999999999</v>
      </c>
      <c r="G2663">
        <f t="shared" si="41"/>
        <v>-27240.092000000001</v>
      </c>
    </row>
    <row r="2664" spans="1:7" x14ac:dyDescent="0.25">
      <c r="A2664">
        <v>120</v>
      </c>
      <c r="B2664">
        <v>80</v>
      </c>
      <c r="C2664">
        <v>200</v>
      </c>
      <c r="D2664" t="s">
        <v>78</v>
      </c>
      <c r="E2664">
        <v>-29503.27</v>
      </c>
      <c r="F2664">
        <v>0.52900000000000003</v>
      </c>
      <c r="G2664">
        <f t="shared" si="41"/>
        <v>-29503.27</v>
      </c>
    </row>
    <row r="2665" spans="1:7" x14ac:dyDescent="0.25">
      <c r="A2665">
        <v>119</v>
      </c>
      <c r="B2665">
        <v>81</v>
      </c>
      <c r="C2665">
        <v>200</v>
      </c>
      <c r="D2665" t="s">
        <v>79</v>
      </c>
      <c r="E2665">
        <v>-27047.23</v>
      </c>
      <c r="F2665">
        <v>5.7590000000000003</v>
      </c>
      <c r="G2665">
        <f t="shared" si="41"/>
        <v>-27047.23</v>
      </c>
    </row>
    <row r="2666" spans="1:7" x14ac:dyDescent="0.25">
      <c r="A2666">
        <v>118</v>
      </c>
      <c r="B2666">
        <v>82</v>
      </c>
      <c r="C2666">
        <v>200</v>
      </c>
      <c r="D2666" t="s">
        <v>80</v>
      </c>
      <c r="E2666">
        <v>-26251.054</v>
      </c>
      <c r="F2666">
        <v>10.927</v>
      </c>
      <c r="G2666">
        <f t="shared" si="41"/>
        <v>-26251.054</v>
      </c>
    </row>
    <row r="2667" spans="1:7" x14ac:dyDescent="0.25">
      <c r="A2667">
        <v>117</v>
      </c>
      <c r="B2667">
        <v>83</v>
      </c>
      <c r="C2667">
        <v>200</v>
      </c>
      <c r="D2667" t="s">
        <v>81</v>
      </c>
      <c r="E2667">
        <v>-20370.755000000001</v>
      </c>
      <c r="F2667">
        <v>22.321000000000002</v>
      </c>
      <c r="G2667">
        <f t="shared" si="41"/>
        <v>-20370.755000000001</v>
      </c>
    </row>
    <row r="2668" spans="1:7" x14ac:dyDescent="0.25">
      <c r="A2668">
        <v>116</v>
      </c>
      <c r="B2668">
        <v>84</v>
      </c>
      <c r="C2668">
        <v>200</v>
      </c>
      <c r="D2668" t="s">
        <v>82</v>
      </c>
      <c r="E2668">
        <v>-16941.760999999999</v>
      </c>
      <c r="F2668">
        <v>7.5789999999999997</v>
      </c>
      <c r="G2668">
        <f t="shared" si="41"/>
        <v>-16941.760999999999</v>
      </c>
    </row>
    <row r="2669" spans="1:7" x14ac:dyDescent="0.25">
      <c r="A2669">
        <v>115</v>
      </c>
      <c r="B2669">
        <v>85</v>
      </c>
      <c r="C2669">
        <v>200</v>
      </c>
      <c r="D2669" t="s">
        <v>83</v>
      </c>
      <c r="E2669">
        <v>-8987.8919999999998</v>
      </c>
      <c r="F2669">
        <v>24.465</v>
      </c>
      <c r="G2669">
        <f t="shared" si="41"/>
        <v>-8987.8919999999998</v>
      </c>
    </row>
    <row r="2670" spans="1:7" x14ac:dyDescent="0.25">
      <c r="A2670">
        <v>114</v>
      </c>
      <c r="B2670">
        <v>86</v>
      </c>
      <c r="C2670">
        <v>200</v>
      </c>
      <c r="D2670" t="s">
        <v>84</v>
      </c>
      <c r="E2670">
        <v>-4004.7649999999999</v>
      </c>
      <c r="F2670">
        <v>13.680999999999999</v>
      </c>
      <c r="G2670">
        <f t="shared" si="41"/>
        <v>-4004.7649999999999</v>
      </c>
    </row>
    <row r="2671" spans="1:7" x14ac:dyDescent="0.25">
      <c r="A2671">
        <v>113</v>
      </c>
      <c r="B2671">
        <v>87</v>
      </c>
      <c r="C2671">
        <v>200</v>
      </c>
      <c r="D2671" t="s">
        <v>85</v>
      </c>
      <c r="E2671">
        <v>6132.4979999999996</v>
      </c>
      <c r="F2671">
        <v>30.611000000000001</v>
      </c>
      <c r="G2671">
        <f t="shared" si="41"/>
        <v>6132.4979999999996</v>
      </c>
    </row>
    <row r="2672" spans="1:7" x14ac:dyDescent="0.25">
      <c r="A2672">
        <v>125</v>
      </c>
      <c r="B2672">
        <v>76</v>
      </c>
      <c r="C2672">
        <v>201</v>
      </c>
      <c r="D2672" t="s">
        <v>74</v>
      </c>
      <c r="E2672" t="s">
        <v>1122</v>
      </c>
      <c r="F2672" t="s">
        <v>200</v>
      </c>
      <c r="G2672" t="e">
        <f t="shared" si="41"/>
        <v>#VALUE!</v>
      </c>
    </row>
    <row r="2673" spans="1:7" x14ac:dyDescent="0.25">
      <c r="A2673">
        <v>124</v>
      </c>
      <c r="B2673">
        <v>77</v>
      </c>
      <c r="C2673">
        <v>201</v>
      </c>
      <c r="D2673" t="s">
        <v>75</v>
      </c>
      <c r="E2673" t="s">
        <v>1123</v>
      </c>
      <c r="F2673" t="s">
        <v>203</v>
      </c>
      <c r="G2673" t="e">
        <f t="shared" si="41"/>
        <v>#VALUE!</v>
      </c>
    </row>
    <row r="2674" spans="1:7" x14ac:dyDescent="0.25">
      <c r="A2674">
        <v>123</v>
      </c>
      <c r="B2674">
        <v>78</v>
      </c>
      <c r="C2674">
        <v>201</v>
      </c>
      <c r="D2674" t="s">
        <v>76</v>
      </c>
      <c r="E2674">
        <v>-23740.714</v>
      </c>
      <c r="F2674">
        <v>50.103000000000002</v>
      </c>
      <c r="G2674">
        <f t="shared" si="41"/>
        <v>-23740.714</v>
      </c>
    </row>
    <row r="2675" spans="1:7" x14ac:dyDescent="0.25">
      <c r="A2675">
        <v>122</v>
      </c>
      <c r="B2675">
        <v>79</v>
      </c>
      <c r="C2675">
        <v>201</v>
      </c>
      <c r="D2675" t="s">
        <v>77</v>
      </c>
      <c r="E2675">
        <v>-26400.714</v>
      </c>
      <c r="F2675">
        <v>3.218</v>
      </c>
      <c r="G2675">
        <f t="shared" si="41"/>
        <v>-26400.714</v>
      </c>
    </row>
    <row r="2676" spans="1:7" x14ac:dyDescent="0.25">
      <c r="A2676">
        <v>121</v>
      </c>
      <c r="B2676">
        <v>80</v>
      </c>
      <c r="C2676">
        <v>201</v>
      </c>
      <c r="D2676" t="s">
        <v>78</v>
      </c>
      <c r="E2676">
        <v>-27662.542000000001</v>
      </c>
      <c r="F2676">
        <v>0.71099999999999997</v>
      </c>
      <c r="G2676">
        <f t="shared" si="41"/>
        <v>-27662.542000000001</v>
      </c>
    </row>
    <row r="2677" spans="1:7" x14ac:dyDescent="0.25">
      <c r="A2677">
        <v>120</v>
      </c>
      <c r="B2677">
        <v>81</v>
      </c>
      <c r="C2677">
        <v>201</v>
      </c>
      <c r="D2677" t="s">
        <v>79</v>
      </c>
      <c r="E2677">
        <v>-27180.838</v>
      </c>
      <c r="F2677">
        <v>14.185</v>
      </c>
      <c r="G2677">
        <f t="shared" si="41"/>
        <v>-27180.838</v>
      </c>
    </row>
    <row r="2678" spans="1:7" x14ac:dyDescent="0.25">
      <c r="A2678">
        <v>119</v>
      </c>
      <c r="B2678">
        <v>82</v>
      </c>
      <c r="C2678">
        <v>201</v>
      </c>
      <c r="D2678" t="s">
        <v>80</v>
      </c>
      <c r="E2678">
        <v>-25271.036</v>
      </c>
      <c r="F2678">
        <v>13.747</v>
      </c>
      <c r="G2678">
        <f t="shared" si="41"/>
        <v>-25271.036</v>
      </c>
    </row>
    <row r="2679" spans="1:7" x14ac:dyDescent="0.25">
      <c r="A2679">
        <v>118</v>
      </c>
      <c r="B2679">
        <v>83</v>
      </c>
      <c r="C2679">
        <v>201</v>
      </c>
      <c r="D2679" t="s">
        <v>81</v>
      </c>
      <c r="E2679">
        <v>-21416.433000000001</v>
      </c>
      <c r="F2679">
        <v>15.183</v>
      </c>
      <c r="G2679">
        <f t="shared" si="41"/>
        <v>-21416.433000000001</v>
      </c>
    </row>
    <row r="2680" spans="1:7" x14ac:dyDescent="0.25">
      <c r="A2680">
        <v>117</v>
      </c>
      <c r="B2680">
        <v>84</v>
      </c>
      <c r="C2680">
        <v>201</v>
      </c>
      <c r="D2680" t="s">
        <v>82</v>
      </c>
      <c r="E2680">
        <v>-16521.185000000001</v>
      </c>
      <c r="F2680">
        <v>4.9420000000000002</v>
      </c>
      <c r="G2680">
        <f t="shared" si="41"/>
        <v>-16521.185000000001</v>
      </c>
    </row>
    <row r="2681" spans="1:7" x14ac:dyDescent="0.25">
      <c r="A2681">
        <v>116</v>
      </c>
      <c r="B2681">
        <v>85</v>
      </c>
      <c r="C2681">
        <v>201</v>
      </c>
      <c r="D2681" t="s">
        <v>83</v>
      </c>
      <c r="E2681">
        <v>-10789.438</v>
      </c>
      <c r="F2681">
        <v>8.1839999999999993</v>
      </c>
      <c r="G2681">
        <f t="shared" si="41"/>
        <v>-10789.438</v>
      </c>
    </row>
    <row r="2682" spans="1:7" x14ac:dyDescent="0.25">
      <c r="A2682">
        <v>115</v>
      </c>
      <c r="B2682">
        <v>86</v>
      </c>
      <c r="C2682">
        <v>201</v>
      </c>
      <c r="D2682" t="s">
        <v>84</v>
      </c>
      <c r="E2682">
        <v>-4072.3240000000001</v>
      </c>
      <c r="F2682">
        <v>49.731999999999999</v>
      </c>
      <c r="G2682">
        <f t="shared" si="41"/>
        <v>-4072.3240000000001</v>
      </c>
    </row>
    <row r="2683" spans="1:7" x14ac:dyDescent="0.25">
      <c r="A2683">
        <v>114</v>
      </c>
      <c r="B2683">
        <v>87</v>
      </c>
      <c r="C2683">
        <v>201</v>
      </c>
      <c r="D2683" t="s">
        <v>85</v>
      </c>
      <c r="E2683">
        <v>3588.5770000000002</v>
      </c>
      <c r="F2683">
        <v>9.08</v>
      </c>
      <c r="G2683">
        <f t="shared" si="41"/>
        <v>3588.5770000000002</v>
      </c>
    </row>
    <row r="2684" spans="1:7" x14ac:dyDescent="0.25">
      <c r="A2684">
        <v>113</v>
      </c>
      <c r="B2684">
        <v>88</v>
      </c>
      <c r="C2684">
        <v>201</v>
      </c>
      <c r="D2684" t="s">
        <v>86</v>
      </c>
      <c r="E2684">
        <v>11936.800999999999</v>
      </c>
      <c r="F2684">
        <v>20.300999999999998</v>
      </c>
      <c r="G2684">
        <f t="shared" si="41"/>
        <v>11936.800999999999</v>
      </c>
    </row>
    <row r="2685" spans="1:7" x14ac:dyDescent="0.25">
      <c r="A2685">
        <v>126</v>
      </c>
      <c r="B2685">
        <v>76</v>
      </c>
      <c r="C2685">
        <v>202</v>
      </c>
      <c r="D2685" t="s">
        <v>74</v>
      </c>
      <c r="E2685" t="s">
        <v>1124</v>
      </c>
      <c r="F2685" t="s">
        <v>197</v>
      </c>
      <c r="G2685" t="e">
        <f t="shared" si="41"/>
        <v>#VALUE!</v>
      </c>
    </row>
    <row r="2686" spans="1:7" x14ac:dyDescent="0.25">
      <c r="A2686">
        <v>125</v>
      </c>
      <c r="B2686">
        <v>77</v>
      </c>
      <c r="C2686">
        <v>202</v>
      </c>
      <c r="D2686" t="s">
        <v>75</v>
      </c>
      <c r="E2686" t="s">
        <v>1125</v>
      </c>
      <c r="F2686" t="s">
        <v>200</v>
      </c>
      <c r="G2686" t="e">
        <f t="shared" si="41"/>
        <v>#VALUE!</v>
      </c>
    </row>
    <row r="2687" spans="1:7" x14ac:dyDescent="0.25">
      <c r="A2687">
        <v>124</v>
      </c>
      <c r="B2687">
        <v>78</v>
      </c>
      <c r="C2687">
        <v>202</v>
      </c>
      <c r="D2687" t="s">
        <v>76</v>
      </c>
      <c r="E2687">
        <v>-22692.125</v>
      </c>
      <c r="F2687">
        <v>25.15</v>
      </c>
      <c r="G2687">
        <f t="shared" si="41"/>
        <v>-22692.125</v>
      </c>
    </row>
    <row r="2688" spans="1:7" x14ac:dyDescent="0.25">
      <c r="A2688">
        <v>123</v>
      </c>
      <c r="B2688">
        <v>79</v>
      </c>
      <c r="C2688">
        <v>202</v>
      </c>
      <c r="D2688" t="s">
        <v>77</v>
      </c>
      <c r="E2688">
        <v>-24352.978999999999</v>
      </c>
      <c r="F2688">
        <v>23.286999999999999</v>
      </c>
      <c r="G2688">
        <f t="shared" si="41"/>
        <v>-24352.978999999999</v>
      </c>
    </row>
    <row r="2689" spans="1:7" x14ac:dyDescent="0.25">
      <c r="A2689">
        <v>122</v>
      </c>
      <c r="B2689">
        <v>80</v>
      </c>
      <c r="C2689">
        <v>202</v>
      </c>
      <c r="D2689" t="s">
        <v>78</v>
      </c>
      <c r="E2689">
        <v>-27345.324000000001</v>
      </c>
      <c r="F2689">
        <v>0.70499999999999996</v>
      </c>
      <c r="G2689">
        <f t="shared" si="41"/>
        <v>-27345.324000000001</v>
      </c>
    </row>
    <row r="2690" spans="1:7" x14ac:dyDescent="0.25">
      <c r="A2690">
        <v>121</v>
      </c>
      <c r="B2690">
        <v>81</v>
      </c>
      <c r="C2690">
        <v>202</v>
      </c>
      <c r="D2690" t="s">
        <v>79</v>
      </c>
      <c r="E2690">
        <v>-25980.216</v>
      </c>
      <c r="F2690">
        <v>1.6060000000000001</v>
      </c>
      <c r="G2690">
        <f t="shared" si="41"/>
        <v>-25980.216</v>
      </c>
    </row>
    <row r="2691" spans="1:7" x14ac:dyDescent="0.25">
      <c r="A2691">
        <v>120</v>
      </c>
      <c r="B2691">
        <v>82</v>
      </c>
      <c r="C2691">
        <v>202</v>
      </c>
      <c r="D2691" t="s">
        <v>80</v>
      </c>
      <c r="E2691">
        <v>-25940.614000000001</v>
      </c>
      <c r="F2691">
        <v>3.7959999999999998</v>
      </c>
      <c r="G2691">
        <f t="shared" si="41"/>
        <v>-25940.614000000001</v>
      </c>
    </row>
    <row r="2692" spans="1:7" x14ac:dyDescent="0.25">
      <c r="A2692">
        <v>119</v>
      </c>
      <c r="B2692">
        <v>83</v>
      </c>
      <c r="C2692">
        <v>202</v>
      </c>
      <c r="D2692" t="s">
        <v>81</v>
      </c>
      <c r="E2692">
        <v>-20741.484</v>
      </c>
      <c r="F2692">
        <v>15.396000000000001</v>
      </c>
      <c r="G2692">
        <f t="shared" si="41"/>
        <v>-20741.484</v>
      </c>
    </row>
    <row r="2693" spans="1:7" x14ac:dyDescent="0.25">
      <c r="A2693">
        <v>118</v>
      </c>
      <c r="B2693">
        <v>84</v>
      </c>
      <c r="C2693">
        <v>202</v>
      </c>
      <c r="D2693" t="s">
        <v>82</v>
      </c>
      <c r="E2693">
        <v>-17941.616000000002</v>
      </c>
      <c r="F2693">
        <v>8.67</v>
      </c>
      <c r="G2693">
        <f t="shared" si="41"/>
        <v>-17941.616000000002</v>
      </c>
    </row>
    <row r="2694" spans="1:7" x14ac:dyDescent="0.25">
      <c r="A2694">
        <v>117</v>
      </c>
      <c r="B2694">
        <v>85</v>
      </c>
      <c r="C2694">
        <v>202</v>
      </c>
      <c r="D2694" t="s">
        <v>83</v>
      </c>
      <c r="E2694">
        <v>-10590.732</v>
      </c>
      <c r="F2694">
        <v>27.977</v>
      </c>
      <c r="G2694">
        <f t="shared" si="41"/>
        <v>-10590.732</v>
      </c>
    </row>
    <row r="2695" spans="1:7" x14ac:dyDescent="0.25">
      <c r="A2695">
        <v>116</v>
      </c>
      <c r="B2695">
        <v>86</v>
      </c>
      <c r="C2695">
        <v>202</v>
      </c>
      <c r="D2695" t="s">
        <v>84</v>
      </c>
      <c r="E2695">
        <v>-6274.6350000000002</v>
      </c>
      <c r="F2695">
        <v>17.52</v>
      </c>
      <c r="G2695">
        <f t="shared" si="41"/>
        <v>-6274.6350000000002</v>
      </c>
    </row>
    <row r="2696" spans="1:7" x14ac:dyDescent="0.25">
      <c r="A2696">
        <v>115</v>
      </c>
      <c r="B2696">
        <v>87</v>
      </c>
      <c r="C2696">
        <v>202</v>
      </c>
      <c r="D2696" t="s">
        <v>85</v>
      </c>
      <c r="E2696">
        <v>3096.2370000000001</v>
      </c>
      <c r="F2696">
        <v>7.04</v>
      </c>
      <c r="G2696">
        <f t="shared" si="41"/>
        <v>3096.2370000000001</v>
      </c>
    </row>
    <row r="2697" spans="1:7" x14ac:dyDescent="0.25">
      <c r="A2697">
        <v>114</v>
      </c>
      <c r="B2697">
        <v>88</v>
      </c>
      <c r="C2697">
        <v>202</v>
      </c>
      <c r="D2697" t="s">
        <v>86</v>
      </c>
      <c r="E2697">
        <v>9074.8610000000008</v>
      </c>
      <c r="F2697">
        <v>15.018000000000001</v>
      </c>
      <c r="G2697">
        <f t="shared" ref="G2697:G2760" si="42">IF(ISNUMBER(E2697),E2697,VALUE(SUBSTITUTE(E2697,"#",".01")))</f>
        <v>9074.8610000000008</v>
      </c>
    </row>
    <row r="2698" spans="1:7" x14ac:dyDescent="0.25">
      <c r="A2698">
        <v>127</v>
      </c>
      <c r="B2698">
        <v>76</v>
      </c>
      <c r="C2698">
        <v>203</v>
      </c>
      <c r="D2698" t="s">
        <v>74</v>
      </c>
      <c r="E2698" t="s">
        <v>1126</v>
      </c>
      <c r="F2698" t="s">
        <v>197</v>
      </c>
      <c r="G2698" t="e">
        <f t="shared" si="42"/>
        <v>#VALUE!</v>
      </c>
    </row>
    <row r="2699" spans="1:7" x14ac:dyDescent="0.25">
      <c r="A2699">
        <v>126</v>
      </c>
      <c r="B2699">
        <v>77</v>
      </c>
      <c r="C2699">
        <v>203</v>
      </c>
      <c r="D2699" t="s">
        <v>75</v>
      </c>
      <c r="E2699" t="s">
        <v>1127</v>
      </c>
      <c r="F2699" t="s">
        <v>197</v>
      </c>
      <c r="G2699" t="e">
        <f t="shared" si="42"/>
        <v>#VALUE!</v>
      </c>
    </row>
    <row r="2700" spans="1:7" x14ac:dyDescent="0.25">
      <c r="A2700">
        <v>125</v>
      </c>
      <c r="B2700">
        <v>78</v>
      </c>
      <c r="C2700">
        <v>203</v>
      </c>
      <c r="D2700" t="s">
        <v>76</v>
      </c>
      <c r="E2700" t="s">
        <v>1128</v>
      </c>
      <c r="F2700" t="s">
        <v>203</v>
      </c>
      <c r="G2700" t="e">
        <f t="shared" si="42"/>
        <v>#VALUE!</v>
      </c>
    </row>
    <row r="2701" spans="1:7" x14ac:dyDescent="0.25">
      <c r="A2701">
        <v>124</v>
      </c>
      <c r="B2701">
        <v>79</v>
      </c>
      <c r="C2701">
        <v>203</v>
      </c>
      <c r="D2701" t="s">
        <v>77</v>
      </c>
      <c r="E2701">
        <v>-23143.436000000002</v>
      </c>
      <c r="F2701">
        <v>3.0830000000000002</v>
      </c>
      <c r="G2701">
        <f t="shared" si="42"/>
        <v>-23143.436000000002</v>
      </c>
    </row>
    <row r="2702" spans="1:7" x14ac:dyDescent="0.25">
      <c r="A2702">
        <v>123</v>
      </c>
      <c r="B2702">
        <v>80</v>
      </c>
      <c r="C2702">
        <v>203</v>
      </c>
      <c r="D2702" t="s">
        <v>78</v>
      </c>
      <c r="E2702">
        <v>-25269.264999999999</v>
      </c>
      <c r="F2702">
        <v>1.627</v>
      </c>
      <c r="G2702">
        <f t="shared" si="42"/>
        <v>-25269.264999999999</v>
      </c>
    </row>
    <row r="2703" spans="1:7" x14ac:dyDescent="0.25">
      <c r="A2703">
        <v>122</v>
      </c>
      <c r="B2703">
        <v>81</v>
      </c>
      <c r="C2703">
        <v>203</v>
      </c>
      <c r="D2703" t="s">
        <v>79</v>
      </c>
      <c r="E2703">
        <v>-25761.377</v>
      </c>
      <c r="F2703">
        <v>1.1659999999999999</v>
      </c>
      <c r="G2703">
        <f t="shared" si="42"/>
        <v>-25761.377</v>
      </c>
    </row>
    <row r="2704" spans="1:7" x14ac:dyDescent="0.25">
      <c r="A2704">
        <v>121</v>
      </c>
      <c r="B2704">
        <v>82</v>
      </c>
      <c r="C2704">
        <v>203</v>
      </c>
      <c r="D2704" t="s">
        <v>80</v>
      </c>
      <c r="E2704">
        <v>-24786.557000000001</v>
      </c>
      <c r="F2704">
        <v>6.5540000000000003</v>
      </c>
      <c r="G2704">
        <f t="shared" si="42"/>
        <v>-24786.557000000001</v>
      </c>
    </row>
    <row r="2705" spans="1:7" x14ac:dyDescent="0.25">
      <c r="A2705">
        <v>120</v>
      </c>
      <c r="B2705">
        <v>83</v>
      </c>
      <c r="C2705">
        <v>203</v>
      </c>
      <c r="D2705" t="s">
        <v>81</v>
      </c>
      <c r="E2705">
        <v>-21524.827000000001</v>
      </c>
      <c r="F2705">
        <v>12.778</v>
      </c>
      <c r="G2705">
        <f t="shared" si="42"/>
        <v>-21524.827000000001</v>
      </c>
    </row>
    <row r="2706" spans="1:7" x14ac:dyDescent="0.25">
      <c r="A2706">
        <v>119</v>
      </c>
      <c r="B2706">
        <v>84</v>
      </c>
      <c r="C2706">
        <v>203</v>
      </c>
      <c r="D2706" t="s">
        <v>82</v>
      </c>
      <c r="E2706">
        <v>-17310.888999999999</v>
      </c>
      <c r="F2706">
        <v>8.6549999999999994</v>
      </c>
      <c r="G2706">
        <f t="shared" si="42"/>
        <v>-17310.888999999999</v>
      </c>
    </row>
    <row r="2707" spans="1:7" x14ac:dyDescent="0.25">
      <c r="A2707">
        <v>118</v>
      </c>
      <c r="B2707">
        <v>85</v>
      </c>
      <c r="C2707">
        <v>203</v>
      </c>
      <c r="D2707" t="s">
        <v>83</v>
      </c>
      <c r="E2707">
        <v>-12162.557000000001</v>
      </c>
      <c r="F2707">
        <v>10.576000000000001</v>
      </c>
      <c r="G2707">
        <f t="shared" si="42"/>
        <v>-12162.557000000001</v>
      </c>
    </row>
    <row r="2708" spans="1:7" x14ac:dyDescent="0.25">
      <c r="A2708">
        <v>117</v>
      </c>
      <c r="B2708">
        <v>86</v>
      </c>
      <c r="C2708">
        <v>203</v>
      </c>
      <c r="D2708" t="s">
        <v>84</v>
      </c>
      <c r="E2708">
        <v>-6153.6989999999996</v>
      </c>
      <c r="F2708">
        <v>18.178999999999998</v>
      </c>
      <c r="G2708">
        <f t="shared" si="42"/>
        <v>-6153.6989999999996</v>
      </c>
    </row>
    <row r="2709" spans="1:7" x14ac:dyDescent="0.25">
      <c r="A2709">
        <v>116</v>
      </c>
      <c r="B2709">
        <v>87</v>
      </c>
      <c r="C2709">
        <v>203</v>
      </c>
      <c r="D2709" t="s">
        <v>85</v>
      </c>
      <c r="E2709">
        <v>876.41700000000003</v>
      </c>
      <c r="F2709">
        <v>6.2320000000000002</v>
      </c>
      <c r="G2709">
        <f t="shared" si="42"/>
        <v>876.41700000000003</v>
      </c>
    </row>
    <row r="2710" spans="1:7" x14ac:dyDescent="0.25">
      <c r="A2710">
        <v>115</v>
      </c>
      <c r="B2710">
        <v>88</v>
      </c>
      <c r="C2710">
        <v>203</v>
      </c>
      <c r="D2710" t="s">
        <v>86</v>
      </c>
      <c r="E2710">
        <v>8661.7260000000006</v>
      </c>
      <c r="F2710">
        <v>38.124000000000002</v>
      </c>
      <c r="G2710">
        <f t="shared" si="42"/>
        <v>8661.7260000000006</v>
      </c>
    </row>
    <row r="2711" spans="1:7" x14ac:dyDescent="0.25">
      <c r="A2711">
        <v>127</v>
      </c>
      <c r="B2711">
        <v>77</v>
      </c>
      <c r="C2711">
        <v>204</v>
      </c>
      <c r="D2711" t="s">
        <v>75</v>
      </c>
      <c r="E2711" t="s">
        <v>1129</v>
      </c>
      <c r="F2711" t="s">
        <v>197</v>
      </c>
      <c r="G2711" t="e">
        <f t="shared" si="42"/>
        <v>#VALUE!</v>
      </c>
    </row>
    <row r="2712" spans="1:7" x14ac:dyDescent="0.25">
      <c r="A2712">
        <v>126</v>
      </c>
      <c r="B2712">
        <v>78</v>
      </c>
      <c r="C2712">
        <v>204</v>
      </c>
      <c r="D2712" t="s">
        <v>76</v>
      </c>
      <c r="E2712" t="s">
        <v>1130</v>
      </c>
      <c r="F2712" t="s">
        <v>203</v>
      </c>
      <c r="G2712" t="e">
        <f t="shared" si="42"/>
        <v>#VALUE!</v>
      </c>
    </row>
    <row r="2713" spans="1:7" x14ac:dyDescent="0.25">
      <c r="A2713">
        <v>125</v>
      </c>
      <c r="B2713">
        <v>79</v>
      </c>
      <c r="C2713">
        <v>204</v>
      </c>
      <c r="D2713" t="s">
        <v>77</v>
      </c>
      <c r="E2713" t="s">
        <v>1131</v>
      </c>
      <c r="F2713" t="s">
        <v>202</v>
      </c>
      <c r="G2713" t="e">
        <f t="shared" si="42"/>
        <v>#VALUE!</v>
      </c>
    </row>
    <row r="2714" spans="1:7" x14ac:dyDescent="0.25">
      <c r="A2714">
        <v>124</v>
      </c>
      <c r="B2714">
        <v>80</v>
      </c>
      <c r="C2714">
        <v>204</v>
      </c>
      <c r="D2714" t="s">
        <v>78</v>
      </c>
      <c r="E2714">
        <v>-24690.145</v>
      </c>
      <c r="F2714">
        <v>0.498</v>
      </c>
      <c r="G2714">
        <f t="shared" si="42"/>
        <v>-24690.145</v>
      </c>
    </row>
    <row r="2715" spans="1:7" x14ac:dyDescent="0.25">
      <c r="A2715">
        <v>123</v>
      </c>
      <c r="B2715">
        <v>81</v>
      </c>
      <c r="C2715">
        <v>204</v>
      </c>
      <c r="D2715" t="s">
        <v>79</v>
      </c>
      <c r="E2715">
        <v>-24346.145</v>
      </c>
      <c r="F2715">
        <v>1.1519999999999999</v>
      </c>
      <c r="G2715">
        <f t="shared" si="42"/>
        <v>-24346.145</v>
      </c>
    </row>
    <row r="2716" spans="1:7" x14ac:dyDescent="0.25">
      <c r="A2716">
        <v>122</v>
      </c>
      <c r="B2716">
        <v>82</v>
      </c>
      <c r="C2716">
        <v>204</v>
      </c>
      <c r="D2716" t="s">
        <v>80</v>
      </c>
      <c r="E2716">
        <v>-25109.892</v>
      </c>
      <c r="F2716">
        <v>1.1459999999999999</v>
      </c>
      <c r="G2716">
        <f t="shared" si="42"/>
        <v>-25109.892</v>
      </c>
    </row>
    <row r="2717" spans="1:7" x14ac:dyDescent="0.25">
      <c r="A2717">
        <v>121</v>
      </c>
      <c r="B2717">
        <v>83</v>
      </c>
      <c r="C2717">
        <v>204</v>
      </c>
      <c r="D2717" t="s">
        <v>81</v>
      </c>
      <c r="E2717">
        <v>-20645.896000000001</v>
      </c>
      <c r="F2717">
        <v>9.18</v>
      </c>
      <c r="G2717">
        <f t="shared" si="42"/>
        <v>-20645.896000000001</v>
      </c>
    </row>
    <row r="2718" spans="1:7" x14ac:dyDescent="0.25">
      <c r="A2718">
        <v>120</v>
      </c>
      <c r="B2718">
        <v>84</v>
      </c>
      <c r="C2718">
        <v>204</v>
      </c>
      <c r="D2718" t="s">
        <v>82</v>
      </c>
      <c r="E2718">
        <v>-18341.243999999999</v>
      </c>
      <c r="F2718">
        <v>11.013</v>
      </c>
      <c r="G2718">
        <f t="shared" si="42"/>
        <v>-18341.243999999999</v>
      </c>
    </row>
    <row r="2719" spans="1:7" x14ac:dyDescent="0.25">
      <c r="A2719">
        <v>119</v>
      </c>
      <c r="B2719">
        <v>85</v>
      </c>
      <c r="C2719">
        <v>204</v>
      </c>
      <c r="D2719" t="s">
        <v>83</v>
      </c>
      <c r="E2719">
        <v>-11875.433000000001</v>
      </c>
      <c r="F2719">
        <v>22.288</v>
      </c>
      <c r="G2719">
        <f t="shared" si="42"/>
        <v>-11875.433000000001</v>
      </c>
    </row>
    <row r="2720" spans="1:7" x14ac:dyDescent="0.25">
      <c r="A2720">
        <v>118</v>
      </c>
      <c r="B2720">
        <v>86</v>
      </c>
      <c r="C2720">
        <v>204</v>
      </c>
      <c r="D2720" t="s">
        <v>84</v>
      </c>
      <c r="E2720">
        <v>-7970.1930000000002</v>
      </c>
      <c r="F2720">
        <v>7.444</v>
      </c>
      <c r="G2720">
        <f t="shared" si="42"/>
        <v>-7970.1930000000002</v>
      </c>
    </row>
    <row r="2721" spans="1:7" x14ac:dyDescent="0.25">
      <c r="A2721">
        <v>117</v>
      </c>
      <c r="B2721">
        <v>87</v>
      </c>
      <c r="C2721">
        <v>204</v>
      </c>
      <c r="D2721" t="s">
        <v>85</v>
      </c>
      <c r="E2721">
        <v>607.30999999999995</v>
      </c>
      <c r="F2721">
        <v>24.581</v>
      </c>
      <c r="G2721">
        <f t="shared" si="42"/>
        <v>607.30999999999995</v>
      </c>
    </row>
    <row r="2722" spans="1:7" x14ac:dyDescent="0.25">
      <c r="A2722">
        <v>116</v>
      </c>
      <c r="B2722">
        <v>88</v>
      </c>
      <c r="C2722">
        <v>204</v>
      </c>
      <c r="D2722" t="s">
        <v>86</v>
      </c>
      <c r="E2722">
        <v>6056.7870000000003</v>
      </c>
      <c r="F2722">
        <v>15.273</v>
      </c>
      <c r="G2722">
        <f t="shared" si="42"/>
        <v>6056.7870000000003</v>
      </c>
    </row>
    <row r="2723" spans="1:7" x14ac:dyDescent="0.25">
      <c r="A2723">
        <v>128</v>
      </c>
      <c r="B2723">
        <v>77</v>
      </c>
      <c r="C2723">
        <v>205</v>
      </c>
      <c r="D2723" t="s">
        <v>75</v>
      </c>
      <c r="E2723" t="s">
        <v>1132</v>
      </c>
      <c r="F2723" t="s">
        <v>199</v>
      </c>
      <c r="G2723" t="e">
        <f t="shared" si="42"/>
        <v>#VALUE!</v>
      </c>
    </row>
    <row r="2724" spans="1:7" x14ac:dyDescent="0.25">
      <c r="A2724">
        <v>127</v>
      </c>
      <c r="B2724">
        <v>78</v>
      </c>
      <c r="C2724">
        <v>205</v>
      </c>
      <c r="D2724" t="s">
        <v>76</v>
      </c>
      <c r="E2724" t="s">
        <v>1133</v>
      </c>
      <c r="F2724" t="s">
        <v>200</v>
      </c>
      <c r="G2724" t="e">
        <f t="shared" si="42"/>
        <v>#VALUE!</v>
      </c>
    </row>
    <row r="2725" spans="1:7" x14ac:dyDescent="0.25">
      <c r="A2725">
        <v>126</v>
      </c>
      <c r="B2725">
        <v>79</v>
      </c>
      <c r="C2725">
        <v>205</v>
      </c>
      <c r="D2725" t="s">
        <v>77</v>
      </c>
      <c r="E2725" t="s">
        <v>1134</v>
      </c>
      <c r="F2725" t="s">
        <v>203</v>
      </c>
      <c r="G2725" t="e">
        <f t="shared" si="42"/>
        <v>#VALUE!</v>
      </c>
    </row>
    <row r="2726" spans="1:7" x14ac:dyDescent="0.25">
      <c r="A2726">
        <v>125</v>
      </c>
      <c r="B2726">
        <v>80</v>
      </c>
      <c r="C2726">
        <v>205</v>
      </c>
      <c r="D2726" t="s">
        <v>78</v>
      </c>
      <c r="E2726">
        <v>-22287.74</v>
      </c>
      <c r="F2726">
        <v>3.6539999999999999</v>
      </c>
      <c r="G2726">
        <f t="shared" si="42"/>
        <v>-22287.74</v>
      </c>
    </row>
    <row r="2727" spans="1:7" x14ac:dyDescent="0.25">
      <c r="A2727">
        <v>124</v>
      </c>
      <c r="B2727">
        <v>81</v>
      </c>
      <c r="C2727">
        <v>205</v>
      </c>
      <c r="D2727" t="s">
        <v>79</v>
      </c>
      <c r="E2727">
        <v>-23820.874</v>
      </c>
      <c r="F2727">
        <v>1.2370000000000001</v>
      </c>
      <c r="G2727">
        <f t="shared" si="42"/>
        <v>-23820.874</v>
      </c>
    </row>
    <row r="2728" spans="1:7" x14ac:dyDescent="0.25">
      <c r="A2728">
        <v>123</v>
      </c>
      <c r="B2728">
        <v>82</v>
      </c>
      <c r="C2728">
        <v>205</v>
      </c>
      <c r="D2728" t="s">
        <v>80</v>
      </c>
      <c r="E2728">
        <v>-23770.239000000001</v>
      </c>
      <c r="F2728">
        <v>1.1439999999999999</v>
      </c>
      <c r="G2728">
        <f t="shared" si="42"/>
        <v>-23770.239000000001</v>
      </c>
    </row>
    <row r="2729" spans="1:7" x14ac:dyDescent="0.25">
      <c r="A2729">
        <v>122</v>
      </c>
      <c r="B2729">
        <v>83</v>
      </c>
      <c r="C2729">
        <v>205</v>
      </c>
      <c r="D2729" t="s">
        <v>81</v>
      </c>
      <c r="E2729">
        <v>-21064.504000000001</v>
      </c>
      <c r="F2729">
        <v>5.1109999999999998</v>
      </c>
      <c r="G2729">
        <f t="shared" si="42"/>
        <v>-21064.504000000001</v>
      </c>
    </row>
    <row r="2730" spans="1:7" x14ac:dyDescent="0.25">
      <c r="A2730">
        <v>121</v>
      </c>
      <c r="B2730">
        <v>84</v>
      </c>
      <c r="C2730">
        <v>205</v>
      </c>
      <c r="D2730" t="s">
        <v>82</v>
      </c>
      <c r="E2730">
        <v>-17521.398000000001</v>
      </c>
      <c r="F2730">
        <v>10.058999999999999</v>
      </c>
      <c r="G2730">
        <f t="shared" si="42"/>
        <v>-17521.398000000001</v>
      </c>
    </row>
    <row r="2731" spans="1:7" x14ac:dyDescent="0.25">
      <c r="A2731">
        <v>120</v>
      </c>
      <c r="B2731">
        <v>85</v>
      </c>
      <c r="C2731">
        <v>205</v>
      </c>
      <c r="D2731" t="s">
        <v>83</v>
      </c>
      <c r="E2731">
        <v>-12971.946</v>
      </c>
      <c r="F2731">
        <v>15.085000000000001</v>
      </c>
      <c r="G2731">
        <f t="shared" si="42"/>
        <v>-12971.946</v>
      </c>
    </row>
    <row r="2732" spans="1:7" x14ac:dyDescent="0.25">
      <c r="A2732">
        <v>119</v>
      </c>
      <c r="B2732">
        <v>86</v>
      </c>
      <c r="C2732">
        <v>205</v>
      </c>
      <c r="D2732" t="s">
        <v>84</v>
      </c>
      <c r="E2732">
        <v>-7709.7860000000001</v>
      </c>
      <c r="F2732">
        <v>5.08</v>
      </c>
      <c r="G2732">
        <f t="shared" si="42"/>
        <v>-7709.7860000000001</v>
      </c>
    </row>
    <row r="2733" spans="1:7" x14ac:dyDescent="0.25">
      <c r="A2733">
        <v>118</v>
      </c>
      <c r="B2733">
        <v>87</v>
      </c>
      <c r="C2733">
        <v>205</v>
      </c>
      <c r="D2733" t="s">
        <v>85</v>
      </c>
      <c r="E2733">
        <v>-1309.8130000000001</v>
      </c>
      <c r="F2733">
        <v>7.8239999999999998</v>
      </c>
      <c r="G2733">
        <f t="shared" si="42"/>
        <v>-1309.8130000000001</v>
      </c>
    </row>
    <row r="2734" spans="1:7" x14ac:dyDescent="0.25">
      <c r="A2734">
        <v>117</v>
      </c>
      <c r="B2734">
        <v>88</v>
      </c>
      <c r="C2734">
        <v>205</v>
      </c>
      <c r="D2734" t="s">
        <v>86</v>
      </c>
      <c r="E2734">
        <v>5838.991</v>
      </c>
      <c r="F2734">
        <v>70.521000000000001</v>
      </c>
      <c r="G2734">
        <f t="shared" si="42"/>
        <v>5838.991</v>
      </c>
    </row>
    <row r="2735" spans="1:7" x14ac:dyDescent="0.25">
      <c r="A2735">
        <v>116</v>
      </c>
      <c r="B2735">
        <v>89</v>
      </c>
      <c r="C2735">
        <v>205</v>
      </c>
      <c r="D2735" t="s">
        <v>87</v>
      </c>
      <c r="E2735">
        <v>14106.692999999999</v>
      </c>
      <c r="F2735">
        <v>50.817999999999998</v>
      </c>
      <c r="G2735">
        <f t="shared" si="42"/>
        <v>14106.692999999999</v>
      </c>
    </row>
    <row r="2736" spans="1:7" x14ac:dyDescent="0.25">
      <c r="A2736">
        <v>128</v>
      </c>
      <c r="B2736">
        <v>78</v>
      </c>
      <c r="C2736">
        <v>206</v>
      </c>
      <c r="D2736" t="s">
        <v>76</v>
      </c>
      <c r="E2736" t="s">
        <v>1135</v>
      </c>
      <c r="F2736" t="s">
        <v>200</v>
      </c>
      <c r="G2736" t="e">
        <f t="shared" si="42"/>
        <v>#VALUE!</v>
      </c>
    </row>
    <row r="2737" spans="1:7" x14ac:dyDescent="0.25">
      <c r="A2737">
        <v>127</v>
      </c>
      <c r="B2737">
        <v>79</v>
      </c>
      <c r="C2737">
        <v>206</v>
      </c>
      <c r="D2737" t="s">
        <v>77</v>
      </c>
      <c r="E2737" t="s">
        <v>1136</v>
      </c>
      <c r="F2737" t="s">
        <v>200</v>
      </c>
      <c r="G2737" t="e">
        <f t="shared" si="42"/>
        <v>#VALUE!</v>
      </c>
    </row>
    <row r="2738" spans="1:7" x14ac:dyDescent="0.25">
      <c r="A2738">
        <v>126</v>
      </c>
      <c r="B2738">
        <v>80</v>
      </c>
      <c r="C2738">
        <v>206</v>
      </c>
      <c r="D2738" t="s">
        <v>78</v>
      </c>
      <c r="E2738">
        <v>-20945.800999999999</v>
      </c>
      <c r="F2738">
        <v>20.440000000000001</v>
      </c>
      <c r="G2738">
        <f t="shared" si="42"/>
        <v>-20945.800999999999</v>
      </c>
    </row>
    <row r="2739" spans="1:7" x14ac:dyDescent="0.25">
      <c r="A2739">
        <v>125</v>
      </c>
      <c r="B2739">
        <v>81</v>
      </c>
      <c r="C2739">
        <v>206</v>
      </c>
      <c r="D2739" t="s">
        <v>79</v>
      </c>
      <c r="E2739">
        <v>-22253.366999999998</v>
      </c>
      <c r="F2739">
        <v>1.284</v>
      </c>
      <c r="G2739">
        <f t="shared" si="42"/>
        <v>-22253.366999999998</v>
      </c>
    </row>
    <row r="2740" spans="1:7" x14ac:dyDescent="0.25">
      <c r="A2740">
        <v>124</v>
      </c>
      <c r="B2740">
        <v>82</v>
      </c>
      <c r="C2740">
        <v>206</v>
      </c>
      <c r="D2740" t="s">
        <v>80</v>
      </c>
      <c r="E2740">
        <v>-23785.583999999999</v>
      </c>
      <c r="F2740">
        <v>1.1439999999999999</v>
      </c>
      <c r="G2740">
        <f t="shared" si="42"/>
        <v>-23785.583999999999</v>
      </c>
    </row>
    <row r="2741" spans="1:7" x14ac:dyDescent="0.25">
      <c r="A2741">
        <v>123</v>
      </c>
      <c r="B2741">
        <v>83</v>
      </c>
      <c r="C2741">
        <v>206</v>
      </c>
      <c r="D2741" t="s">
        <v>81</v>
      </c>
      <c r="E2741">
        <v>-20028.277999999998</v>
      </c>
      <c r="F2741">
        <v>7.6319999999999997</v>
      </c>
      <c r="G2741">
        <f t="shared" si="42"/>
        <v>-20028.277999999998</v>
      </c>
    </row>
    <row r="2742" spans="1:7" x14ac:dyDescent="0.25">
      <c r="A2742">
        <v>122</v>
      </c>
      <c r="B2742">
        <v>84</v>
      </c>
      <c r="C2742">
        <v>206</v>
      </c>
      <c r="D2742" t="s">
        <v>82</v>
      </c>
      <c r="E2742">
        <v>-18188.673999999999</v>
      </c>
      <c r="F2742">
        <v>4.0119999999999996</v>
      </c>
      <c r="G2742">
        <f t="shared" si="42"/>
        <v>-18188.673999999999</v>
      </c>
    </row>
    <row r="2743" spans="1:7" x14ac:dyDescent="0.25">
      <c r="A2743">
        <v>121</v>
      </c>
      <c r="B2743">
        <v>85</v>
      </c>
      <c r="C2743">
        <v>206</v>
      </c>
      <c r="D2743" t="s">
        <v>83</v>
      </c>
      <c r="E2743">
        <v>-12429.718000000001</v>
      </c>
      <c r="F2743">
        <v>15.055999999999999</v>
      </c>
      <c r="G2743">
        <f t="shared" si="42"/>
        <v>-12429.718000000001</v>
      </c>
    </row>
    <row r="2744" spans="1:7" x14ac:dyDescent="0.25">
      <c r="A2744">
        <v>120</v>
      </c>
      <c r="B2744">
        <v>86</v>
      </c>
      <c r="C2744">
        <v>206</v>
      </c>
      <c r="D2744" t="s">
        <v>84</v>
      </c>
      <c r="E2744">
        <v>-9132.9650000000001</v>
      </c>
      <c r="F2744">
        <v>8.5909999999999993</v>
      </c>
      <c r="G2744">
        <f t="shared" si="42"/>
        <v>-9132.9650000000001</v>
      </c>
    </row>
    <row r="2745" spans="1:7" x14ac:dyDescent="0.25">
      <c r="A2745">
        <v>119</v>
      </c>
      <c r="B2745">
        <v>87</v>
      </c>
      <c r="C2745">
        <v>206</v>
      </c>
      <c r="D2745" t="s">
        <v>85</v>
      </c>
      <c r="E2745">
        <v>-1242.4159999999999</v>
      </c>
      <c r="F2745">
        <v>28.195</v>
      </c>
      <c r="G2745">
        <f t="shared" si="42"/>
        <v>-1242.4159999999999</v>
      </c>
    </row>
    <row r="2746" spans="1:7" x14ac:dyDescent="0.25">
      <c r="A2746">
        <v>118</v>
      </c>
      <c r="B2746">
        <v>88</v>
      </c>
      <c r="C2746">
        <v>206</v>
      </c>
      <c r="D2746" t="s">
        <v>86</v>
      </c>
      <c r="E2746">
        <v>3565.5390000000002</v>
      </c>
      <c r="F2746">
        <v>18.007999999999999</v>
      </c>
      <c r="G2746">
        <f t="shared" si="42"/>
        <v>3565.5390000000002</v>
      </c>
    </row>
    <row r="2747" spans="1:7" x14ac:dyDescent="0.25">
      <c r="A2747">
        <v>117</v>
      </c>
      <c r="B2747">
        <v>89</v>
      </c>
      <c r="C2747">
        <v>206</v>
      </c>
      <c r="D2747" t="s">
        <v>87</v>
      </c>
      <c r="E2747">
        <v>13479.451999999999</v>
      </c>
      <c r="F2747">
        <v>50.493000000000002</v>
      </c>
      <c r="G2747">
        <f t="shared" si="42"/>
        <v>13479.451999999999</v>
      </c>
    </row>
    <row r="2748" spans="1:7" x14ac:dyDescent="0.25">
      <c r="A2748">
        <v>129</v>
      </c>
      <c r="B2748">
        <v>78</v>
      </c>
      <c r="C2748">
        <v>207</v>
      </c>
      <c r="D2748" t="s">
        <v>76</v>
      </c>
      <c r="E2748" t="s">
        <v>1137</v>
      </c>
      <c r="F2748" t="s">
        <v>197</v>
      </c>
      <c r="G2748" t="e">
        <f t="shared" si="42"/>
        <v>#VALUE!</v>
      </c>
    </row>
    <row r="2749" spans="1:7" x14ac:dyDescent="0.25">
      <c r="A2749">
        <v>128</v>
      </c>
      <c r="B2749">
        <v>79</v>
      </c>
      <c r="C2749">
        <v>207</v>
      </c>
      <c r="D2749" t="s">
        <v>77</v>
      </c>
      <c r="E2749" t="s">
        <v>1138</v>
      </c>
      <c r="F2749" t="s">
        <v>225</v>
      </c>
      <c r="G2749" t="e">
        <f t="shared" si="42"/>
        <v>#VALUE!</v>
      </c>
    </row>
    <row r="2750" spans="1:7" x14ac:dyDescent="0.25">
      <c r="A2750">
        <v>127</v>
      </c>
      <c r="B2750">
        <v>80</v>
      </c>
      <c r="C2750">
        <v>207</v>
      </c>
      <c r="D2750" t="s">
        <v>78</v>
      </c>
      <c r="E2750">
        <v>-16487.444</v>
      </c>
      <c r="F2750">
        <v>29.808</v>
      </c>
      <c r="G2750">
        <f t="shared" si="42"/>
        <v>-16487.444</v>
      </c>
    </row>
    <row r="2751" spans="1:7" x14ac:dyDescent="0.25">
      <c r="A2751">
        <v>126</v>
      </c>
      <c r="B2751">
        <v>81</v>
      </c>
      <c r="C2751">
        <v>207</v>
      </c>
      <c r="D2751" t="s">
        <v>79</v>
      </c>
      <c r="E2751">
        <v>-21034.451000000001</v>
      </c>
      <c r="F2751">
        <v>5.4390000000000001</v>
      </c>
      <c r="G2751">
        <f t="shared" si="42"/>
        <v>-21034.451000000001</v>
      </c>
    </row>
    <row r="2752" spans="1:7" x14ac:dyDescent="0.25">
      <c r="A2752">
        <v>125</v>
      </c>
      <c r="B2752">
        <v>82</v>
      </c>
      <c r="C2752">
        <v>207</v>
      </c>
      <c r="D2752" t="s">
        <v>80</v>
      </c>
      <c r="E2752">
        <v>-22452.046999999999</v>
      </c>
      <c r="F2752">
        <v>1.147</v>
      </c>
      <c r="G2752">
        <f t="shared" si="42"/>
        <v>-22452.046999999999</v>
      </c>
    </row>
    <row r="2753" spans="1:7" x14ac:dyDescent="0.25">
      <c r="A2753">
        <v>124</v>
      </c>
      <c r="B2753">
        <v>83</v>
      </c>
      <c r="C2753">
        <v>207</v>
      </c>
      <c r="D2753" t="s">
        <v>81</v>
      </c>
      <c r="E2753">
        <v>-20054.627</v>
      </c>
      <c r="F2753">
        <v>2.3969999999999998</v>
      </c>
      <c r="G2753">
        <f t="shared" si="42"/>
        <v>-20054.627</v>
      </c>
    </row>
    <row r="2754" spans="1:7" x14ac:dyDescent="0.25">
      <c r="A2754">
        <v>123</v>
      </c>
      <c r="B2754">
        <v>84</v>
      </c>
      <c r="C2754">
        <v>207</v>
      </c>
      <c r="D2754" t="s">
        <v>82</v>
      </c>
      <c r="E2754">
        <v>-17145.775000000001</v>
      </c>
      <c r="F2754">
        <v>6.6589999999999998</v>
      </c>
      <c r="G2754">
        <f t="shared" si="42"/>
        <v>-17145.775000000001</v>
      </c>
    </row>
    <row r="2755" spans="1:7" x14ac:dyDescent="0.25">
      <c r="A2755">
        <v>122</v>
      </c>
      <c r="B2755">
        <v>85</v>
      </c>
      <c r="C2755">
        <v>207</v>
      </c>
      <c r="D2755" t="s">
        <v>83</v>
      </c>
      <c r="E2755">
        <v>-13227.415999999999</v>
      </c>
      <c r="F2755">
        <v>12.406000000000001</v>
      </c>
      <c r="G2755">
        <f t="shared" si="42"/>
        <v>-13227.415999999999</v>
      </c>
    </row>
    <row r="2756" spans="1:7" x14ac:dyDescent="0.25">
      <c r="A2756">
        <v>121</v>
      </c>
      <c r="B2756">
        <v>86</v>
      </c>
      <c r="C2756">
        <v>207</v>
      </c>
      <c r="D2756" t="s">
        <v>84</v>
      </c>
      <c r="E2756">
        <v>-8634.7620000000006</v>
      </c>
      <c r="F2756">
        <v>8.4969999999999999</v>
      </c>
      <c r="G2756">
        <f t="shared" si="42"/>
        <v>-8634.7620000000006</v>
      </c>
    </row>
    <row r="2757" spans="1:7" x14ac:dyDescent="0.25">
      <c r="A2757">
        <v>120</v>
      </c>
      <c r="B2757">
        <v>87</v>
      </c>
      <c r="C2757">
        <v>207</v>
      </c>
      <c r="D2757" t="s">
        <v>85</v>
      </c>
      <c r="E2757">
        <v>-2844.3409999999999</v>
      </c>
      <c r="F2757">
        <v>17.504999999999999</v>
      </c>
      <c r="G2757">
        <f t="shared" si="42"/>
        <v>-2844.3409999999999</v>
      </c>
    </row>
    <row r="2758" spans="1:7" x14ac:dyDescent="0.25">
      <c r="A2758">
        <v>119</v>
      </c>
      <c r="B2758">
        <v>88</v>
      </c>
      <c r="C2758">
        <v>207</v>
      </c>
      <c r="D2758" t="s">
        <v>86</v>
      </c>
      <c r="E2758">
        <v>3544.4850000000001</v>
      </c>
      <c r="F2758">
        <v>53.201999999999998</v>
      </c>
      <c r="G2758">
        <f t="shared" si="42"/>
        <v>3544.4850000000001</v>
      </c>
    </row>
    <row r="2759" spans="1:7" x14ac:dyDescent="0.25">
      <c r="A2759">
        <v>118</v>
      </c>
      <c r="B2759">
        <v>89</v>
      </c>
      <c r="C2759">
        <v>207</v>
      </c>
      <c r="D2759" t="s">
        <v>87</v>
      </c>
      <c r="E2759">
        <v>11146.233</v>
      </c>
      <c r="F2759">
        <v>50.387</v>
      </c>
      <c r="G2759">
        <f t="shared" si="42"/>
        <v>11146.233</v>
      </c>
    </row>
    <row r="2760" spans="1:7" x14ac:dyDescent="0.25">
      <c r="A2760">
        <v>130</v>
      </c>
      <c r="B2760">
        <v>78</v>
      </c>
      <c r="C2760">
        <v>208</v>
      </c>
      <c r="D2760" t="s">
        <v>76</v>
      </c>
      <c r="E2760" t="s">
        <v>1139</v>
      </c>
      <c r="F2760" t="s">
        <v>609</v>
      </c>
      <c r="G2760" t="e">
        <f t="shared" si="42"/>
        <v>#VALUE!</v>
      </c>
    </row>
    <row r="2761" spans="1:7" x14ac:dyDescent="0.25">
      <c r="A2761">
        <v>129</v>
      </c>
      <c r="B2761">
        <v>79</v>
      </c>
      <c r="C2761">
        <v>208</v>
      </c>
      <c r="D2761" t="s">
        <v>77</v>
      </c>
      <c r="E2761" t="s">
        <v>1140</v>
      </c>
      <c r="F2761" t="s">
        <v>200</v>
      </c>
      <c r="G2761" t="e">
        <f t="shared" ref="G2761:G2824" si="43">IF(ISNUMBER(E2761),E2761,VALUE(SUBSTITUTE(E2761,"#",".01")))</f>
        <v>#VALUE!</v>
      </c>
    </row>
    <row r="2762" spans="1:7" x14ac:dyDescent="0.25">
      <c r="A2762">
        <v>128</v>
      </c>
      <c r="B2762">
        <v>80</v>
      </c>
      <c r="C2762">
        <v>208</v>
      </c>
      <c r="D2762" t="s">
        <v>78</v>
      </c>
      <c r="E2762">
        <v>-13265.406000000001</v>
      </c>
      <c r="F2762">
        <v>30.739000000000001</v>
      </c>
      <c r="G2762">
        <f t="shared" si="43"/>
        <v>-13265.406000000001</v>
      </c>
    </row>
    <row r="2763" spans="1:7" x14ac:dyDescent="0.25">
      <c r="A2763">
        <v>127</v>
      </c>
      <c r="B2763">
        <v>81</v>
      </c>
      <c r="C2763">
        <v>208</v>
      </c>
      <c r="D2763" t="s">
        <v>79</v>
      </c>
      <c r="E2763">
        <v>-16750.132000000001</v>
      </c>
      <c r="F2763">
        <v>1.8540000000000001</v>
      </c>
      <c r="G2763">
        <f t="shared" si="43"/>
        <v>-16750.132000000001</v>
      </c>
    </row>
    <row r="2764" spans="1:7" x14ac:dyDescent="0.25">
      <c r="A2764">
        <v>126</v>
      </c>
      <c r="B2764">
        <v>82</v>
      </c>
      <c r="C2764">
        <v>208</v>
      </c>
      <c r="D2764" t="s">
        <v>80</v>
      </c>
      <c r="E2764">
        <v>-21748.598000000002</v>
      </c>
      <c r="F2764">
        <v>1.1479999999999999</v>
      </c>
      <c r="G2764">
        <f t="shared" si="43"/>
        <v>-21748.598000000002</v>
      </c>
    </row>
    <row r="2765" spans="1:7" x14ac:dyDescent="0.25">
      <c r="A2765">
        <v>125</v>
      </c>
      <c r="B2765">
        <v>83</v>
      </c>
      <c r="C2765">
        <v>208</v>
      </c>
      <c r="D2765" t="s">
        <v>81</v>
      </c>
      <c r="E2765">
        <v>-18870.223000000002</v>
      </c>
      <c r="F2765">
        <v>2.3039999999999998</v>
      </c>
      <c r="G2765">
        <f t="shared" si="43"/>
        <v>-18870.223000000002</v>
      </c>
    </row>
    <row r="2766" spans="1:7" x14ac:dyDescent="0.25">
      <c r="A2766">
        <v>124</v>
      </c>
      <c r="B2766">
        <v>84</v>
      </c>
      <c r="C2766">
        <v>208</v>
      </c>
      <c r="D2766" t="s">
        <v>82</v>
      </c>
      <c r="E2766">
        <v>-17469.596000000001</v>
      </c>
      <c r="F2766">
        <v>1.7370000000000001</v>
      </c>
      <c r="G2766">
        <f t="shared" si="43"/>
        <v>-17469.596000000001</v>
      </c>
    </row>
    <row r="2767" spans="1:7" x14ac:dyDescent="0.25">
      <c r="A2767">
        <v>123</v>
      </c>
      <c r="B2767">
        <v>85</v>
      </c>
      <c r="C2767">
        <v>208</v>
      </c>
      <c r="D2767" t="s">
        <v>83</v>
      </c>
      <c r="E2767">
        <v>-12469.870999999999</v>
      </c>
      <c r="F2767">
        <v>8.9209999999999994</v>
      </c>
      <c r="G2767">
        <f t="shared" si="43"/>
        <v>-12469.870999999999</v>
      </c>
    </row>
    <row r="2768" spans="1:7" x14ac:dyDescent="0.25">
      <c r="A2768">
        <v>122</v>
      </c>
      <c r="B2768">
        <v>86</v>
      </c>
      <c r="C2768">
        <v>208</v>
      </c>
      <c r="D2768" t="s">
        <v>84</v>
      </c>
      <c r="E2768">
        <v>-9655.5910000000003</v>
      </c>
      <c r="F2768">
        <v>11.138</v>
      </c>
      <c r="G2768">
        <f t="shared" si="43"/>
        <v>-9655.5910000000003</v>
      </c>
    </row>
    <row r="2769" spans="1:7" x14ac:dyDescent="0.25">
      <c r="A2769">
        <v>121</v>
      </c>
      <c r="B2769">
        <v>87</v>
      </c>
      <c r="C2769">
        <v>208</v>
      </c>
      <c r="D2769" t="s">
        <v>85</v>
      </c>
      <c r="E2769">
        <v>-2665.9189999999999</v>
      </c>
      <c r="F2769">
        <v>11.834</v>
      </c>
      <c r="G2769">
        <f t="shared" si="43"/>
        <v>-2665.9189999999999</v>
      </c>
    </row>
    <row r="2770" spans="1:7" x14ac:dyDescent="0.25">
      <c r="A2770">
        <v>120</v>
      </c>
      <c r="B2770">
        <v>88</v>
      </c>
      <c r="C2770">
        <v>208</v>
      </c>
      <c r="D2770" t="s">
        <v>86</v>
      </c>
      <c r="E2770">
        <v>1727.856</v>
      </c>
      <c r="F2770">
        <v>9.0229999999999997</v>
      </c>
      <c r="G2770">
        <f t="shared" si="43"/>
        <v>1727.856</v>
      </c>
    </row>
    <row r="2771" spans="1:7" x14ac:dyDescent="0.25">
      <c r="A2771">
        <v>119</v>
      </c>
      <c r="B2771">
        <v>89</v>
      </c>
      <c r="C2771">
        <v>208</v>
      </c>
      <c r="D2771" t="s">
        <v>87</v>
      </c>
      <c r="E2771">
        <v>10753.235000000001</v>
      </c>
      <c r="F2771">
        <v>55.716000000000001</v>
      </c>
      <c r="G2771">
        <f t="shared" si="43"/>
        <v>10753.235000000001</v>
      </c>
    </row>
    <row r="2772" spans="1:7" x14ac:dyDescent="0.25">
      <c r="A2772">
        <v>118</v>
      </c>
      <c r="B2772">
        <v>90</v>
      </c>
      <c r="C2772">
        <v>208</v>
      </c>
      <c r="D2772" t="s">
        <v>88</v>
      </c>
      <c r="E2772">
        <v>16683.73</v>
      </c>
      <c r="F2772">
        <v>34.19</v>
      </c>
      <c r="G2772">
        <f t="shared" si="43"/>
        <v>16683.73</v>
      </c>
    </row>
    <row r="2773" spans="1:7" x14ac:dyDescent="0.25">
      <c r="A2773">
        <v>130</v>
      </c>
      <c r="B2773">
        <v>79</v>
      </c>
      <c r="C2773">
        <v>209</v>
      </c>
      <c r="D2773" t="s">
        <v>77</v>
      </c>
      <c r="E2773" t="s">
        <v>1141</v>
      </c>
      <c r="F2773" t="s">
        <v>609</v>
      </c>
      <c r="G2773" t="e">
        <f t="shared" si="43"/>
        <v>#VALUE!</v>
      </c>
    </row>
    <row r="2774" spans="1:7" x14ac:dyDescent="0.25">
      <c r="A2774">
        <v>129</v>
      </c>
      <c r="B2774">
        <v>80</v>
      </c>
      <c r="C2774">
        <v>209</v>
      </c>
      <c r="D2774" t="s">
        <v>78</v>
      </c>
      <c r="E2774" t="s">
        <v>1142</v>
      </c>
      <c r="F2774" t="s">
        <v>217</v>
      </c>
      <c r="G2774" t="e">
        <f t="shared" si="43"/>
        <v>#VALUE!</v>
      </c>
    </row>
    <row r="2775" spans="1:7" x14ac:dyDescent="0.25">
      <c r="A2775">
        <v>128</v>
      </c>
      <c r="B2775">
        <v>81</v>
      </c>
      <c r="C2775">
        <v>209</v>
      </c>
      <c r="D2775" t="s">
        <v>79</v>
      </c>
      <c r="E2775">
        <v>-13644.757</v>
      </c>
      <c r="F2775">
        <v>6.11</v>
      </c>
      <c r="G2775">
        <f t="shared" si="43"/>
        <v>-13644.757</v>
      </c>
    </row>
    <row r="2776" spans="1:7" x14ac:dyDescent="0.25">
      <c r="A2776">
        <v>127</v>
      </c>
      <c r="B2776">
        <v>82</v>
      </c>
      <c r="C2776">
        <v>209</v>
      </c>
      <c r="D2776" t="s">
        <v>80</v>
      </c>
      <c r="E2776">
        <v>-17614.646000000001</v>
      </c>
      <c r="F2776">
        <v>1.7470000000000001</v>
      </c>
      <c r="G2776">
        <f t="shared" si="43"/>
        <v>-17614.646000000001</v>
      </c>
    </row>
    <row r="2777" spans="1:7" x14ac:dyDescent="0.25">
      <c r="A2777">
        <v>126</v>
      </c>
      <c r="B2777">
        <v>83</v>
      </c>
      <c r="C2777">
        <v>209</v>
      </c>
      <c r="D2777" t="s">
        <v>81</v>
      </c>
      <c r="E2777">
        <v>-18258.662</v>
      </c>
      <c r="F2777">
        <v>1.3640000000000001</v>
      </c>
      <c r="G2777">
        <f t="shared" si="43"/>
        <v>-18258.662</v>
      </c>
    </row>
    <row r="2778" spans="1:7" x14ac:dyDescent="0.25">
      <c r="A2778">
        <v>125</v>
      </c>
      <c r="B2778">
        <v>84</v>
      </c>
      <c r="C2778">
        <v>209</v>
      </c>
      <c r="D2778" t="s">
        <v>82</v>
      </c>
      <c r="E2778">
        <v>-16366.092000000001</v>
      </c>
      <c r="F2778">
        <v>1.778</v>
      </c>
      <c r="G2778">
        <f t="shared" si="43"/>
        <v>-16366.092000000001</v>
      </c>
    </row>
    <row r="2779" spans="1:7" x14ac:dyDescent="0.25">
      <c r="A2779">
        <v>124</v>
      </c>
      <c r="B2779">
        <v>85</v>
      </c>
      <c r="C2779">
        <v>209</v>
      </c>
      <c r="D2779" t="s">
        <v>83</v>
      </c>
      <c r="E2779">
        <v>-12882.612999999999</v>
      </c>
      <c r="F2779">
        <v>5.1020000000000003</v>
      </c>
      <c r="G2779">
        <f t="shared" si="43"/>
        <v>-12882.612999999999</v>
      </c>
    </row>
    <row r="2780" spans="1:7" x14ac:dyDescent="0.25">
      <c r="A2780">
        <v>123</v>
      </c>
      <c r="B2780">
        <v>86</v>
      </c>
      <c r="C2780">
        <v>209</v>
      </c>
      <c r="D2780" t="s">
        <v>84</v>
      </c>
      <c r="E2780">
        <v>-8941.0490000000009</v>
      </c>
      <c r="F2780">
        <v>9.9600000000000009</v>
      </c>
      <c r="G2780">
        <f t="shared" si="43"/>
        <v>-8941.0490000000009</v>
      </c>
    </row>
    <row r="2781" spans="1:7" x14ac:dyDescent="0.25">
      <c r="A2781">
        <v>122</v>
      </c>
      <c r="B2781">
        <v>87</v>
      </c>
      <c r="C2781">
        <v>209</v>
      </c>
      <c r="D2781" t="s">
        <v>85</v>
      </c>
      <c r="E2781">
        <v>-3769.5720000000001</v>
      </c>
      <c r="F2781">
        <v>14.648</v>
      </c>
      <c r="G2781">
        <f t="shared" si="43"/>
        <v>-3769.5720000000001</v>
      </c>
    </row>
    <row r="2782" spans="1:7" x14ac:dyDescent="0.25">
      <c r="A2782">
        <v>121</v>
      </c>
      <c r="B2782">
        <v>88</v>
      </c>
      <c r="C2782">
        <v>209</v>
      </c>
      <c r="D2782" t="s">
        <v>86</v>
      </c>
      <c r="E2782">
        <v>1858.2190000000001</v>
      </c>
      <c r="F2782">
        <v>5.7469999999999999</v>
      </c>
      <c r="G2782">
        <f t="shared" si="43"/>
        <v>1858.2190000000001</v>
      </c>
    </row>
    <row r="2783" spans="1:7" x14ac:dyDescent="0.25">
      <c r="A2783">
        <v>120</v>
      </c>
      <c r="B2783">
        <v>89</v>
      </c>
      <c r="C2783">
        <v>209</v>
      </c>
      <c r="D2783" t="s">
        <v>87</v>
      </c>
      <c r="E2783">
        <v>8843.8089999999993</v>
      </c>
      <c r="F2783">
        <v>50.607999999999997</v>
      </c>
      <c r="G2783">
        <f t="shared" si="43"/>
        <v>8843.8089999999993</v>
      </c>
    </row>
    <row r="2784" spans="1:7" x14ac:dyDescent="0.25">
      <c r="A2784">
        <v>119</v>
      </c>
      <c r="B2784">
        <v>90</v>
      </c>
      <c r="C2784">
        <v>209</v>
      </c>
      <c r="D2784" t="s">
        <v>88</v>
      </c>
      <c r="E2784" t="s">
        <v>1143</v>
      </c>
      <c r="F2784" t="s">
        <v>218</v>
      </c>
      <c r="G2784" t="e">
        <f t="shared" si="43"/>
        <v>#VALUE!</v>
      </c>
    </row>
    <row r="2785" spans="1:7" x14ac:dyDescent="0.25">
      <c r="A2785">
        <v>131</v>
      </c>
      <c r="B2785">
        <v>79</v>
      </c>
      <c r="C2785">
        <v>210</v>
      </c>
      <c r="D2785" t="s">
        <v>77</v>
      </c>
      <c r="E2785" t="s">
        <v>1144</v>
      </c>
      <c r="F2785" t="s">
        <v>197</v>
      </c>
      <c r="G2785" t="e">
        <f t="shared" si="43"/>
        <v>#VALUE!</v>
      </c>
    </row>
    <row r="2786" spans="1:7" x14ac:dyDescent="0.25">
      <c r="A2786">
        <v>130</v>
      </c>
      <c r="B2786">
        <v>80</v>
      </c>
      <c r="C2786">
        <v>210</v>
      </c>
      <c r="D2786" t="s">
        <v>78</v>
      </c>
      <c r="E2786" t="s">
        <v>1145</v>
      </c>
      <c r="F2786" t="s">
        <v>203</v>
      </c>
      <c r="G2786" t="e">
        <f t="shared" si="43"/>
        <v>#VALUE!</v>
      </c>
    </row>
    <row r="2787" spans="1:7" x14ac:dyDescent="0.25">
      <c r="A2787">
        <v>129</v>
      </c>
      <c r="B2787">
        <v>81</v>
      </c>
      <c r="C2787">
        <v>210</v>
      </c>
      <c r="D2787" t="s">
        <v>79</v>
      </c>
      <c r="E2787">
        <v>-9246.9689999999991</v>
      </c>
      <c r="F2787">
        <v>11.603999999999999</v>
      </c>
      <c r="G2787">
        <f t="shared" si="43"/>
        <v>-9246.9689999999991</v>
      </c>
    </row>
    <row r="2788" spans="1:7" x14ac:dyDescent="0.25">
      <c r="A2788">
        <v>128</v>
      </c>
      <c r="B2788">
        <v>82</v>
      </c>
      <c r="C2788">
        <v>210</v>
      </c>
      <c r="D2788" t="s">
        <v>80</v>
      </c>
      <c r="E2788">
        <v>-14728.502</v>
      </c>
      <c r="F2788">
        <v>1.4470000000000001</v>
      </c>
      <c r="G2788">
        <f t="shared" si="43"/>
        <v>-14728.502</v>
      </c>
    </row>
    <row r="2789" spans="1:7" x14ac:dyDescent="0.25">
      <c r="A2789">
        <v>127</v>
      </c>
      <c r="B2789">
        <v>83</v>
      </c>
      <c r="C2789">
        <v>210</v>
      </c>
      <c r="D2789" t="s">
        <v>81</v>
      </c>
      <c r="E2789">
        <v>-14791.978999999999</v>
      </c>
      <c r="F2789">
        <v>1.363</v>
      </c>
      <c r="G2789">
        <f t="shared" si="43"/>
        <v>-14791.978999999999</v>
      </c>
    </row>
    <row r="2790" spans="1:7" x14ac:dyDescent="0.25">
      <c r="A2790">
        <v>126</v>
      </c>
      <c r="B2790">
        <v>84</v>
      </c>
      <c r="C2790">
        <v>210</v>
      </c>
      <c r="D2790" t="s">
        <v>82</v>
      </c>
      <c r="E2790">
        <v>-15953.137000000001</v>
      </c>
      <c r="F2790">
        <v>1.1459999999999999</v>
      </c>
      <c r="G2790">
        <f t="shared" si="43"/>
        <v>-15953.137000000001</v>
      </c>
    </row>
    <row r="2791" spans="1:7" x14ac:dyDescent="0.25">
      <c r="A2791">
        <v>125</v>
      </c>
      <c r="B2791">
        <v>85</v>
      </c>
      <c r="C2791">
        <v>210</v>
      </c>
      <c r="D2791" t="s">
        <v>83</v>
      </c>
      <c r="E2791">
        <v>-11972.177</v>
      </c>
      <c r="F2791">
        <v>7.6950000000000003</v>
      </c>
      <c r="G2791">
        <f t="shared" si="43"/>
        <v>-11972.177</v>
      </c>
    </row>
    <row r="2792" spans="1:7" x14ac:dyDescent="0.25">
      <c r="A2792">
        <v>124</v>
      </c>
      <c r="B2792">
        <v>86</v>
      </c>
      <c r="C2792">
        <v>210</v>
      </c>
      <c r="D2792" t="s">
        <v>84</v>
      </c>
      <c r="E2792">
        <v>-9604.77</v>
      </c>
      <c r="F2792">
        <v>4.5570000000000004</v>
      </c>
      <c r="G2792">
        <f t="shared" si="43"/>
        <v>-9604.77</v>
      </c>
    </row>
    <row r="2793" spans="1:7" x14ac:dyDescent="0.25">
      <c r="A2793">
        <v>123</v>
      </c>
      <c r="B2793">
        <v>87</v>
      </c>
      <c r="C2793">
        <v>210</v>
      </c>
      <c r="D2793" t="s">
        <v>85</v>
      </c>
      <c r="E2793">
        <v>-3333.2049999999999</v>
      </c>
      <c r="F2793">
        <v>15.154</v>
      </c>
      <c r="G2793">
        <f t="shared" si="43"/>
        <v>-3333.2049999999999</v>
      </c>
    </row>
    <row r="2794" spans="1:7" x14ac:dyDescent="0.25">
      <c r="A2794">
        <v>122</v>
      </c>
      <c r="B2794">
        <v>88</v>
      </c>
      <c r="C2794">
        <v>210</v>
      </c>
      <c r="D2794" t="s">
        <v>86</v>
      </c>
      <c r="E2794">
        <v>442.79199999999997</v>
      </c>
      <c r="F2794">
        <v>9.1929999999999996</v>
      </c>
      <c r="G2794">
        <f t="shared" si="43"/>
        <v>442.79199999999997</v>
      </c>
    </row>
    <row r="2795" spans="1:7" x14ac:dyDescent="0.25">
      <c r="A2795">
        <v>121</v>
      </c>
      <c r="B2795">
        <v>89</v>
      </c>
      <c r="C2795">
        <v>210</v>
      </c>
      <c r="D2795" t="s">
        <v>87</v>
      </c>
      <c r="E2795">
        <v>8789.6990000000005</v>
      </c>
      <c r="F2795">
        <v>57.402000000000001</v>
      </c>
      <c r="G2795">
        <f t="shared" si="43"/>
        <v>8789.6990000000005</v>
      </c>
    </row>
    <row r="2796" spans="1:7" x14ac:dyDescent="0.25">
      <c r="A2796">
        <v>120</v>
      </c>
      <c r="B2796">
        <v>90</v>
      </c>
      <c r="C2796">
        <v>210</v>
      </c>
      <c r="D2796" t="s">
        <v>88</v>
      </c>
      <c r="E2796">
        <v>14059.446</v>
      </c>
      <c r="F2796">
        <v>18.908999999999999</v>
      </c>
      <c r="G2796">
        <f t="shared" si="43"/>
        <v>14059.446</v>
      </c>
    </row>
    <row r="2797" spans="1:7" x14ac:dyDescent="0.25">
      <c r="A2797">
        <v>131</v>
      </c>
      <c r="B2797">
        <v>80</v>
      </c>
      <c r="C2797">
        <v>211</v>
      </c>
      <c r="D2797" t="s">
        <v>78</v>
      </c>
      <c r="E2797" t="s">
        <v>1146</v>
      </c>
      <c r="F2797" t="s">
        <v>203</v>
      </c>
      <c r="G2797" t="e">
        <f t="shared" si="43"/>
        <v>#VALUE!</v>
      </c>
    </row>
    <row r="2798" spans="1:7" x14ac:dyDescent="0.25">
      <c r="A2798">
        <v>130</v>
      </c>
      <c r="B2798">
        <v>81</v>
      </c>
      <c r="C2798">
        <v>211</v>
      </c>
      <c r="D2798" t="s">
        <v>79</v>
      </c>
      <c r="E2798">
        <v>-6077.9979999999996</v>
      </c>
      <c r="F2798">
        <v>41.917000000000002</v>
      </c>
      <c r="G2798">
        <f t="shared" si="43"/>
        <v>-6077.9979999999996</v>
      </c>
    </row>
    <row r="2799" spans="1:7" x14ac:dyDescent="0.25">
      <c r="A2799">
        <v>129</v>
      </c>
      <c r="B2799">
        <v>82</v>
      </c>
      <c r="C2799">
        <v>211</v>
      </c>
      <c r="D2799" t="s">
        <v>80</v>
      </c>
      <c r="E2799">
        <v>-10492.948</v>
      </c>
      <c r="F2799">
        <v>2.2610000000000001</v>
      </c>
      <c r="G2799">
        <f t="shared" si="43"/>
        <v>-10492.948</v>
      </c>
    </row>
    <row r="2800" spans="1:7" x14ac:dyDescent="0.25">
      <c r="A2800">
        <v>128</v>
      </c>
      <c r="B2800">
        <v>83</v>
      </c>
      <c r="C2800">
        <v>211</v>
      </c>
      <c r="D2800" t="s">
        <v>81</v>
      </c>
      <c r="E2800">
        <v>-11859.130999999999</v>
      </c>
      <c r="F2800">
        <v>5.4420000000000002</v>
      </c>
      <c r="G2800">
        <f t="shared" si="43"/>
        <v>-11859.130999999999</v>
      </c>
    </row>
    <row r="2801" spans="1:7" x14ac:dyDescent="0.25">
      <c r="A2801">
        <v>127</v>
      </c>
      <c r="B2801">
        <v>84</v>
      </c>
      <c r="C2801">
        <v>211</v>
      </c>
      <c r="D2801" t="s">
        <v>82</v>
      </c>
      <c r="E2801">
        <v>-12432.571</v>
      </c>
      <c r="F2801">
        <v>1.2549999999999999</v>
      </c>
      <c r="G2801">
        <f t="shared" si="43"/>
        <v>-12432.571</v>
      </c>
    </row>
    <row r="2802" spans="1:7" x14ac:dyDescent="0.25">
      <c r="A2802">
        <v>126</v>
      </c>
      <c r="B2802">
        <v>85</v>
      </c>
      <c r="C2802">
        <v>211</v>
      </c>
      <c r="D2802" t="s">
        <v>83</v>
      </c>
      <c r="E2802">
        <v>-11647.263999999999</v>
      </c>
      <c r="F2802">
        <v>2.7290000000000001</v>
      </c>
      <c r="G2802">
        <f t="shared" si="43"/>
        <v>-11647.263999999999</v>
      </c>
    </row>
    <row r="2803" spans="1:7" x14ac:dyDescent="0.25">
      <c r="A2803">
        <v>125</v>
      </c>
      <c r="B2803">
        <v>86</v>
      </c>
      <c r="C2803">
        <v>211</v>
      </c>
      <c r="D2803" t="s">
        <v>84</v>
      </c>
      <c r="E2803">
        <v>-8755.4040000000005</v>
      </c>
      <c r="F2803">
        <v>6.8129999999999997</v>
      </c>
      <c r="G2803">
        <f t="shared" si="43"/>
        <v>-8755.4040000000005</v>
      </c>
    </row>
    <row r="2804" spans="1:7" x14ac:dyDescent="0.25">
      <c r="A2804">
        <v>124</v>
      </c>
      <c r="B2804">
        <v>87</v>
      </c>
      <c r="C2804">
        <v>211</v>
      </c>
      <c r="D2804" t="s">
        <v>85</v>
      </c>
      <c r="E2804">
        <v>-4140.2489999999998</v>
      </c>
      <c r="F2804">
        <v>11.991</v>
      </c>
      <c r="G2804">
        <f t="shared" si="43"/>
        <v>-4140.2489999999998</v>
      </c>
    </row>
    <row r="2805" spans="1:7" x14ac:dyDescent="0.25">
      <c r="A2805">
        <v>123</v>
      </c>
      <c r="B2805">
        <v>88</v>
      </c>
      <c r="C2805">
        <v>211</v>
      </c>
      <c r="D2805" t="s">
        <v>86</v>
      </c>
      <c r="E2805">
        <v>832.02300000000002</v>
      </c>
      <c r="F2805">
        <v>7.9180000000000001</v>
      </c>
      <c r="G2805">
        <f t="shared" si="43"/>
        <v>832.02300000000002</v>
      </c>
    </row>
    <row r="2806" spans="1:7" x14ac:dyDescent="0.25">
      <c r="A2806">
        <v>122</v>
      </c>
      <c r="B2806">
        <v>89</v>
      </c>
      <c r="C2806">
        <v>211</v>
      </c>
      <c r="D2806" t="s">
        <v>87</v>
      </c>
      <c r="E2806">
        <v>7202.2139999999999</v>
      </c>
      <c r="F2806">
        <v>52.975999999999999</v>
      </c>
      <c r="G2806">
        <f t="shared" si="43"/>
        <v>7202.2139999999999</v>
      </c>
    </row>
    <row r="2807" spans="1:7" x14ac:dyDescent="0.25">
      <c r="A2807">
        <v>121</v>
      </c>
      <c r="B2807">
        <v>90</v>
      </c>
      <c r="C2807">
        <v>211</v>
      </c>
      <c r="D2807" t="s">
        <v>88</v>
      </c>
      <c r="E2807">
        <v>13910.171</v>
      </c>
      <c r="F2807">
        <v>73.010000000000005</v>
      </c>
      <c r="G2807">
        <f t="shared" si="43"/>
        <v>13910.171</v>
      </c>
    </row>
    <row r="2808" spans="1:7" x14ac:dyDescent="0.25">
      <c r="A2808">
        <v>120</v>
      </c>
      <c r="B2808">
        <v>91</v>
      </c>
      <c r="C2808">
        <v>211</v>
      </c>
      <c r="D2808" t="s">
        <v>89</v>
      </c>
      <c r="E2808" t="s">
        <v>1147</v>
      </c>
      <c r="F2808" t="s">
        <v>211</v>
      </c>
      <c r="G2808" t="e">
        <f t="shared" si="43"/>
        <v>#VALUE!</v>
      </c>
    </row>
    <row r="2809" spans="1:7" x14ac:dyDescent="0.25">
      <c r="A2809">
        <v>132</v>
      </c>
      <c r="B2809">
        <v>80</v>
      </c>
      <c r="C2809">
        <v>212</v>
      </c>
      <c r="D2809" t="s">
        <v>78</v>
      </c>
      <c r="E2809" t="s">
        <v>1148</v>
      </c>
      <c r="F2809" t="s">
        <v>200</v>
      </c>
      <c r="G2809" t="e">
        <f t="shared" si="43"/>
        <v>#VALUE!</v>
      </c>
    </row>
    <row r="2810" spans="1:7" x14ac:dyDescent="0.25">
      <c r="A2810">
        <v>131</v>
      </c>
      <c r="B2810">
        <v>81</v>
      </c>
      <c r="C2810">
        <v>212</v>
      </c>
      <c r="D2810" t="s">
        <v>79</v>
      </c>
      <c r="E2810" t="s">
        <v>1149</v>
      </c>
      <c r="F2810" t="s">
        <v>202</v>
      </c>
      <c r="G2810" t="e">
        <f t="shared" si="43"/>
        <v>#VALUE!</v>
      </c>
    </row>
    <row r="2811" spans="1:7" x14ac:dyDescent="0.25">
      <c r="A2811">
        <v>130</v>
      </c>
      <c r="B2811">
        <v>82</v>
      </c>
      <c r="C2811">
        <v>212</v>
      </c>
      <c r="D2811" t="s">
        <v>80</v>
      </c>
      <c r="E2811">
        <v>-7548.85</v>
      </c>
      <c r="F2811">
        <v>1.8420000000000001</v>
      </c>
      <c r="G2811">
        <f t="shared" si="43"/>
        <v>-7548.85</v>
      </c>
    </row>
    <row r="2812" spans="1:7" x14ac:dyDescent="0.25">
      <c r="A2812">
        <v>129</v>
      </c>
      <c r="B2812">
        <v>83</v>
      </c>
      <c r="C2812">
        <v>212</v>
      </c>
      <c r="D2812" t="s">
        <v>81</v>
      </c>
      <c r="E2812">
        <v>-8117.9539999999997</v>
      </c>
      <c r="F2812">
        <v>1.8540000000000001</v>
      </c>
      <c r="G2812">
        <f t="shared" si="43"/>
        <v>-8117.9539999999997</v>
      </c>
    </row>
    <row r="2813" spans="1:7" x14ac:dyDescent="0.25">
      <c r="A2813">
        <v>128</v>
      </c>
      <c r="B2813">
        <v>84</v>
      </c>
      <c r="C2813">
        <v>212</v>
      </c>
      <c r="D2813" t="s">
        <v>82</v>
      </c>
      <c r="E2813">
        <v>-10369.486999999999</v>
      </c>
      <c r="F2813">
        <v>1.1519999999999999</v>
      </c>
      <c r="G2813">
        <f t="shared" si="43"/>
        <v>-10369.486999999999</v>
      </c>
    </row>
    <row r="2814" spans="1:7" x14ac:dyDescent="0.25">
      <c r="A2814">
        <v>127</v>
      </c>
      <c r="B2814">
        <v>85</v>
      </c>
      <c r="C2814">
        <v>212</v>
      </c>
      <c r="D2814" t="s">
        <v>83</v>
      </c>
      <c r="E2814">
        <v>-8628.2209999999995</v>
      </c>
      <c r="F2814">
        <v>2.3839999999999999</v>
      </c>
      <c r="G2814">
        <f t="shared" si="43"/>
        <v>-8628.2209999999995</v>
      </c>
    </row>
    <row r="2815" spans="1:7" x14ac:dyDescent="0.25">
      <c r="A2815">
        <v>126</v>
      </c>
      <c r="B2815">
        <v>86</v>
      </c>
      <c r="C2815">
        <v>212</v>
      </c>
      <c r="D2815" t="s">
        <v>84</v>
      </c>
      <c r="E2815">
        <v>-8659.6080000000002</v>
      </c>
      <c r="F2815">
        <v>3.145</v>
      </c>
      <c r="G2815">
        <f t="shared" si="43"/>
        <v>-8659.6080000000002</v>
      </c>
    </row>
    <row r="2816" spans="1:7" x14ac:dyDescent="0.25">
      <c r="A2816">
        <v>125</v>
      </c>
      <c r="B2816">
        <v>87</v>
      </c>
      <c r="C2816">
        <v>212</v>
      </c>
      <c r="D2816" t="s">
        <v>85</v>
      </c>
      <c r="E2816">
        <v>-3515.9679999999998</v>
      </c>
      <c r="F2816">
        <v>8.7750000000000004</v>
      </c>
      <c r="G2816">
        <f t="shared" si="43"/>
        <v>-3515.9679999999998</v>
      </c>
    </row>
    <row r="2817" spans="1:7" x14ac:dyDescent="0.25">
      <c r="A2817">
        <v>124</v>
      </c>
      <c r="B2817">
        <v>88</v>
      </c>
      <c r="C2817">
        <v>212</v>
      </c>
      <c r="D2817" t="s">
        <v>86</v>
      </c>
      <c r="E2817">
        <v>-198.96799999999999</v>
      </c>
      <c r="F2817">
        <v>11.263</v>
      </c>
      <c r="G2817">
        <f t="shared" si="43"/>
        <v>-198.96799999999999</v>
      </c>
    </row>
    <row r="2818" spans="1:7" x14ac:dyDescent="0.25">
      <c r="A2818">
        <v>123</v>
      </c>
      <c r="B2818">
        <v>89</v>
      </c>
      <c r="C2818">
        <v>212</v>
      </c>
      <c r="D2818" t="s">
        <v>87</v>
      </c>
      <c r="E2818">
        <v>7277.2979999999998</v>
      </c>
      <c r="F2818">
        <v>51.381</v>
      </c>
      <c r="G2818">
        <f t="shared" si="43"/>
        <v>7277.2979999999998</v>
      </c>
    </row>
    <row r="2819" spans="1:7" x14ac:dyDescent="0.25">
      <c r="A2819">
        <v>122</v>
      </c>
      <c r="B2819">
        <v>90</v>
      </c>
      <c r="C2819">
        <v>212</v>
      </c>
      <c r="D2819" t="s">
        <v>88</v>
      </c>
      <c r="E2819">
        <v>12110.808000000001</v>
      </c>
      <c r="F2819">
        <v>10.109</v>
      </c>
      <c r="G2819">
        <f t="shared" si="43"/>
        <v>12110.808000000001</v>
      </c>
    </row>
    <row r="2820" spans="1:7" x14ac:dyDescent="0.25">
      <c r="A2820">
        <v>121</v>
      </c>
      <c r="B2820">
        <v>91</v>
      </c>
      <c r="C2820">
        <v>212</v>
      </c>
      <c r="D2820" t="s">
        <v>89</v>
      </c>
      <c r="E2820">
        <v>21593.358</v>
      </c>
      <c r="F2820">
        <v>74.861999999999995</v>
      </c>
      <c r="G2820">
        <f t="shared" si="43"/>
        <v>21593.358</v>
      </c>
    </row>
    <row r="2821" spans="1:7" x14ac:dyDescent="0.25">
      <c r="A2821">
        <v>133</v>
      </c>
      <c r="B2821">
        <v>80</v>
      </c>
      <c r="C2821">
        <v>213</v>
      </c>
      <c r="D2821" t="s">
        <v>78</v>
      </c>
      <c r="E2821" t="s">
        <v>1150</v>
      </c>
      <c r="F2821" t="s">
        <v>200</v>
      </c>
      <c r="G2821" t="e">
        <f t="shared" si="43"/>
        <v>#VALUE!</v>
      </c>
    </row>
    <row r="2822" spans="1:7" x14ac:dyDescent="0.25">
      <c r="A2822">
        <v>132</v>
      </c>
      <c r="B2822">
        <v>81</v>
      </c>
      <c r="C2822">
        <v>213</v>
      </c>
      <c r="D2822" t="s">
        <v>79</v>
      </c>
      <c r="E2822">
        <v>1783.8109999999999</v>
      </c>
      <c r="F2822">
        <v>27.013000000000002</v>
      </c>
      <c r="G2822">
        <f t="shared" si="43"/>
        <v>1783.8109999999999</v>
      </c>
    </row>
    <row r="2823" spans="1:7" x14ac:dyDescent="0.25">
      <c r="A2823">
        <v>131</v>
      </c>
      <c r="B2823">
        <v>82</v>
      </c>
      <c r="C2823">
        <v>213</v>
      </c>
      <c r="D2823" t="s">
        <v>80</v>
      </c>
      <c r="E2823">
        <v>-3203.5320000000002</v>
      </c>
      <c r="F2823">
        <v>6.9539999999999997</v>
      </c>
      <c r="G2823">
        <f t="shared" si="43"/>
        <v>-3203.5320000000002</v>
      </c>
    </row>
    <row r="2824" spans="1:7" x14ac:dyDescent="0.25">
      <c r="A2824">
        <v>130</v>
      </c>
      <c r="B2824">
        <v>83</v>
      </c>
      <c r="C2824">
        <v>213</v>
      </c>
      <c r="D2824" t="s">
        <v>81</v>
      </c>
      <c r="E2824">
        <v>-5231.6350000000002</v>
      </c>
      <c r="F2824">
        <v>5.0819999999999999</v>
      </c>
      <c r="G2824">
        <f t="shared" si="43"/>
        <v>-5231.6350000000002</v>
      </c>
    </row>
    <row r="2825" spans="1:7" x14ac:dyDescent="0.25">
      <c r="A2825">
        <v>129</v>
      </c>
      <c r="B2825">
        <v>84</v>
      </c>
      <c r="C2825">
        <v>213</v>
      </c>
      <c r="D2825" t="s">
        <v>82</v>
      </c>
      <c r="E2825">
        <v>-6653.5839999999998</v>
      </c>
      <c r="F2825">
        <v>3.0529999999999999</v>
      </c>
      <c r="G2825">
        <f t="shared" ref="G2825:G2888" si="44">IF(ISNUMBER(E2825),E2825,VALUE(SUBSTITUTE(E2825,"#",".01")))</f>
        <v>-6653.5839999999998</v>
      </c>
    </row>
    <row r="2826" spans="1:7" x14ac:dyDescent="0.25">
      <c r="A2826">
        <v>128</v>
      </c>
      <c r="B2826">
        <v>85</v>
      </c>
      <c r="C2826">
        <v>213</v>
      </c>
      <c r="D2826" t="s">
        <v>83</v>
      </c>
      <c r="E2826">
        <v>-6579.5950000000003</v>
      </c>
      <c r="F2826">
        <v>4.8979999999999997</v>
      </c>
      <c r="G2826">
        <f t="shared" si="44"/>
        <v>-6579.5950000000003</v>
      </c>
    </row>
    <row r="2827" spans="1:7" x14ac:dyDescent="0.25">
      <c r="A2827">
        <v>127</v>
      </c>
      <c r="B2827">
        <v>86</v>
      </c>
      <c r="C2827">
        <v>213</v>
      </c>
      <c r="D2827" t="s">
        <v>84</v>
      </c>
      <c r="E2827">
        <v>-5696.0259999999998</v>
      </c>
      <c r="F2827">
        <v>3.37</v>
      </c>
      <c r="G2827">
        <f t="shared" si="44"/>
        <v>-5696.0259999999998</v>
      </c>
    </row>
    <row r="2828" spans="1:7" x14ac:dyDescent="0.25">
      <c r="A2828">
        <v>126</v>
      </c>
      <c r="B2828">
        <v>87</v>
      </c>
      <c r="C2828">
        <v>213</v>
      </c>
      <c r="D2828" t="s">
        <v>85</v>
      </c>
      <c r="E2828">
        <v>-3552.848</v>
      </c>
      <c r="F2828">
        <v>5.0910000000000002</v>
      </c>
      <c r="G2828">
        <f t="shared" si="44"/>
        <v>-3552.848</v>
      </c>
    </row>
    <row r="2829" spans="1:7" x14ac:dyDescent="0.25">
      <c r="A2829">
        <v>125</v>
      </c>
      <c r="B2829">
        <v>88</v>
      </c>
      <c r="C2829">
        <v>213</v>
      </c>
      <c r="D2829" t="s">
        <v>86</v>
      </c>
      <c r="E2829">
        <v>345.55700000000002</v>
      </c>
      <c r="F2829">
        <v>9.8179999999999996</v>
      </c>
      <c r="G2829">
        <f t="shared" si="44"/>
        <v>345.55700000000002</v>
      </c>
    </row>
    <row r="2830" spans="1:7" x14ac:dyDescent="0.25">
      <c r="A2830">
        <v>124</v>
      </c>
      <c r="B2830">
        <v>89</v>
      </c>
      <c r="C2830">
        <v>213</v>
      </c>
      <c r="D2830" t="s">
        <v>87</v>
      </c>
      <c r="E2830">
        <v>6154.692</v>
      </c>
      <c r="F2830">
        <v>15.272</v>
      </c>
      <c r="G2830">
        <f t="shared" si="44"/>
        <v>6154.692</v>
      </c>
    </row>
    <row r="2831" spans="1:7" x14ac:dyDescent="0.25">
      <c r="A2831">
        <v>123</v>
      </c>
      <c r="B2831">
        <v>90</v>
      </c>
      <c r="C2831">
        <v>213</v>
      </c>
      <c r="D2831" t="s">
        <v>88</v>
      </c>
      <c r="E2831">
        <v>12120.085999999999</v>
      </c>
      <c r="F2831">
        <v>9.2170000000000005</v>
      </c>
      <c r="G2831">
        <f t="shared" si="44"/>
        <v>12120.085999999999</v>
      </c>
    </row>
    <row r="2832" spans="1:7" x14ac:dyDescent="0.25">
      <c r="A2832">
        <v>122</v>
      </c>
      <c r="B2832">
        <v>91</v>
      </c>
      <c r="C2832">
        <v>213</v>
      </c>
      <c r="D2832" t="s">
        <v>89</v>
      </c>
      <c r="E2832">
        <v>19662.625</v>
      </c>
      <c r="F2832">
        <v>71.141999999999996</v>
      </c>
      <c r="G2832">
        <f t="shared" si="44"/>
        <v>19662.625</v>
      </c>
    </row>
    <row r="2833" spans="1:7" x14ac:dyDescent="0.25">
      <c r="A2833">
        <v>134</v>
      </c>
      <c r="B2833">
        <v>80</v>
      </c>
      <c r="C2833">
        <v>214</v>
      </c>
      <c r="D2833" t="s">
        <v>78</v>
      </c>
      <c r="E2833" t="s">
        <v>1151</v>
      </c>
      <c r="F2833" t="s">
        <v>197</v>
      </c>
      <c r="G2833" t="e">
        <f t="shared" si="44"/>
        <v>#VALUE!</v>
      </c>
    </row>
    <row r="2834" spans="1:7" x14ac:dyDescent="0.25">
      <c r="A2834">
        <v>133</v>
      </c>
      <c r="B2834">
        <v>81</v>
      </c>
      <c r="C2834">
        <v>214</v>
      </c>
      <c r="D2834" t="s">
        <v>79</v>
      </c>
      <c r="E2834" t="s">
        <v>1152</v>
      </c>
      <c r="F2834" t="s">
        <v>203</v>
      </c>
      <c r="G2834" t="e">
        <f t="shared" si="44"/>
        <v>#VALUE!</v>
      </c>
    </row>
    <row r="2835" spans="1:7" x14ac:dyDescent="0.25">
      <c r="A2835">
        <v>132</v>
      </c>
      <c r="B2835">
        <v>82</v>
      </c>
      <c r="C2835">
        <v>214</v>
      </c>
      <c r="D2835" t="s">
        <v>80</v>
      </c>
      <c r="E2835">
        <v>-182.76900000000001</v>
      </c>
      <c r="F2835">
        <v>1.9750000000000001</v>
      </c>
      <c r="G2835">
        <f t="shared" si="44"/>
        <v>-182.76900000000001</v>
      </c>
    </row>
    <row r="2836" spans="1:7" x14ac:dyDescent="0.25">
      <c r="A2836">
        <v>131</v>
      </c>
      <c r="B2836">
        <v>83</v>
      </c>
      <c r="C2836">
        <v>214</v>
      </c>
      <c r="D2836" t="s">
        <v>81</v>
      </c>
      <c r="E2836">
        <v>-1200.7529999999999</v>
      </c>
      <c r="F2836">
        <v>11.209</v>
      </c>
      <c r="G2836">
        <f t="shared" si="44"/>
        <v>-1200.7529999999999</v>
      </c>
    </row>
    <row r="2837" spans="1:7" x14ac:dyDescent="0.25">
      <c r="A2837">
        <v>130</v>
      </c>
      <c r="B2837">
        <v>84</v>
      </c>
      <c r="C2837">
        <v>214</v>
      </c>
      <c r="D2837" t="s">
        <v>82</v>
      </c>
      <c r="E2837">
        <v>-4470.0460000000003</v>
      </c>
      <c r="F2837">
        <v>1.4490000000000001</v>
      </c>
      <c r="G2837">
        <f t="shared" si="44"/>
        <v>-4470.0460000000003</v>
      </c>
    </row>
    <row r="2838" spans="1:7" x14ac:dyDescent="0.25">
      <c r="A2838">
        <v>129</v>
      </c>
      <c r="B2838">
        <v>85</v>
      </c>
      <c r="C2838">
        <v>214</v>
      </c>
      <c r="D2838" t="s">
        <v>83</v>
      </c>
      <c r="E2838">
        <v>-3379.8310000000001</v>
      </c>
      <c r="F2838">
        <v>4.298</v>
      </c>
      <c r="G2838">
        <f t="shared" si="44"/>
        <v>-3379.8310000000001</v>
      </c>
    </row>
    <row r="2839" spans="1:7" x14ac:dyDescent="0.25">
      <c r="A2839">
        <v>128</v>
      </c>
      <c r="B2839">
        <v>86</v>
      </c>
      <c r="C2839">
        <v>214</v>
      </c>
      <c r="D2839" t="s">
        <v>84</v>
      </c>
      <c r="E2839">
        <v>-4319.7420000000002</v>
      </c>
      <c r="F2839">
        <v>9.1869999999999994</v>
      </c>
      <c r="G2839">
        <f t="shared" si="44"/>
        <v>-4319.7420000000002</v>
      </c>
    </row>
    <row r="2840" spans="1:7" x14ac:dyDescent="0.25">
      <c r="A2840">
        <v>127</v>
      </c>
      <c r="B2840">
        <v>87</v>
      </c>
      <c r="C2840">
        <v>214</v>
      </c>
      <c r="D2840" t="s">
        <v>85</v>
      </c>
      <c r="E2840">
        <v>-958.70699999999999</v>
      </c>
      <c r="F2840">
        <v>8.6340000000000003</v>
      </c>
      <c r="G2840">
        <f t="shared" si="44"/>
        <v>-958.70699999999999</v>
      </c>
    </row>
    <row r="2841" spans="1:7" x14ac:dyDescent="0.25">
      <c r="A2841">
        <v>126</v>
      </c>
      <c r="B2841">
        <v>88</v>
      </c>
      <c r="C2841">
        <v>214</v>
      </c>
      <c r="D2841" t="s">
        <v>86</v>
      </c>
      <c r="E2841">
        <v>92.733999999999995</v>
      </c>
      <c r="F2841">
        <v>5.25</v>
      </c>
      <c r="G2841">
        <f t="shared" si="44"/>
        <v>92.733999999999995</v>
      </c>
    </row>
    <row r="2842" spans="1:7" x14ac:dyDescent="0.25">
      <c r="A2842">
        <v>125</v>
      </c>
      <c r="B2842">
        <v>89</v>
      </c>
      <c r="C2842">
        <v>214</v>
      </c>
      <c r="D2842" t="s">
        <v>87</v>
      </c>
      <c r="E2842">
        <v>6443.8540000000003</v>
      </c>
      <c r="F2842">
        <v>15.36</v>
      </c>
      <c r="G2842">
        <f t="shared" si="44"/>
        <v>6443.8540000000003</v>
      </c>
    </row>
    <row r="2843" spans="1:7" x14ac:dyDescent="0.25">
      <c r="A2843">
        <v>124</v>
      </c>
      <c r="B2843">
        <v>90</v>
      </c>
      <c r="C2843">
        <v>214</v>
      </c>
      <c r="D2843" t="s">
        <v>88</v>
      </c>
      <c r="E2843">
        <v>10694.885</v>
      </c>
      <c r="F2843">
        <v>10.661</v>
      </c>
      <c r="G2843">
        <f t="shared" si="44"/>
        <v>10694.885</v>
      </c>
    </row>
    <row r="2844" spans="1:7" x14ac:dyDescent="0.25">
      <c r="A2844">
        <v>123</v>
      </c>
      <c r="B2844">
        <v>91</v>
      </c>
      <c r="C2844">
        <v>214</v>
      </c>
      <c r="D2844" t="s">
        <v>89</v>
      </c>
      <c r="E2844">
        <v>19485.514999999999</v>
      </c>
      <c r="F2844">
        <v>76.125</v>
      </c>
      <c r="G2844">
        <f t="shared" si="44"/>
        <v>19485.514999999999</v>
      </c>
    </row>
    <row r="2845" spans="1:7" x14ac:dyDescent="0.25">
      <c r="A2845">
        <v>135</v>
      </c>
      <c r="B2845">
        <v>80</v>
      </c>
      <c r="C2845">
        <v>215</v>
      </c>
      <c r="D2845" t="s">
        <v>78</v>
      </c>
      <c r="E2845" t="s">
        <v>1153</v>
      </c>
      <c r="F2845" t="s">
        <v>197</v>
      </c>
      <c r="G2845" t="e">
        <f t="shared" si="44"/>
        <v>#VALUE!</v>
      </c>
    </row>
    <row r="2846" spans="1:7" x14ac:dyDescent="0.25">
      <c r="A2846">
        <v>134</v>
      </c>
      <c r="B2846">
        <v>81</v>
      </c>
      <c r="C2846">
        <v>215</v>
      </c>
      <c r="D2846" t="s">
        <v>79</v>
      </c>
      <c r="E2846" t="s">
        <v>1154</v>
      </c>
      <c r="F2846" t="s">
        <v>200</v>
      </c>
      <c r="G2846" t="e">
        <f t="shared" si="44"/>
        <v>#VALUE!</v>
      </c>
    </row>
    <row r="2847" spans="1:7" x14ac:dyDescent="0.25">
      <c r="A2847">
        <v>133</v>
      </c>
      <c r="B2847">
        <v>82</v>
      </c>
      <c r="C2847">
        <v>215</v>
      </c>
      <c r="D2847" t="s">
        <v>80</v>
      </c>
      <c r="E2847">
        <v>4342.2439999999997</v>
      </c>
      <c r="F2847">
        <v>52.448</v>
      </c>
      <c r="G2847">
        <f t="shared" si="44"/>
        <v>4342.2439999999997</v>
      </c>
    </row>
    <row r="2848" spans="1:7" x14ac:dyDescent="0.25">
      <c r="A2848">
        <v>132</v>
      </c>
      <c r="B2848">
        <v>83</v>
      </c>
      <c r="C2848">
        <v>215</v>
      </c>
      <c r="D2848" t="s">
        <v>81</v>
      </c>
      <c r="E2848">
        <v>1629.3219999999999</v>
      </c>
      <c r="F2848">
        <v>5.6239999999999997</v>
      </c>
      <c r="G2848">
        <f t="shared" si="44"/>
        <v>1629.3219999999999</v>
      </c>
    </row>
    <row r="2849" spans="1:7" x14ac:dyDescent="0.25">
      <c r="A2849">
        <v>131</v>
      </c>
      <c r="B2849">
        <v>84</v>
      </c>
      <c r="C2849">
        <v>215</v>
      </c>
      <c r="D2849" t="s">
        <v>82</v>
      </c>
      <c r="E2849">
        <v>-541.70600000000002</v>
      </c>
      <c r="F2849">
        <v>2.121</v>
      </c>
      <c r="G2849">
        <f t="shared" si="44"/>
        <v>-541.70600000000002</v>
      </c>
    </row>
    <row r="2850" spans="1:7" x14ac:dyDescent="0.25">
      <c r="A2850">
        <v>130</v>
      </c>
      <c r="B2850">
        <v>85</v>
      </c>
      <c r="C2850">
        <v>215</v>
      </c>
      <c r="D2850" t="s">
        <v>83</v>
      </c>
      <c r="E2850">
        <v>-1255.7560000000001</v>
      </c>
      <c r="F2850">
        <v>6.7990000000000004</v>
      </c>
      <c r="G2850">
        <f t="shared" si="44"/>
        <v>-1255.7560000000001</v>
      </c>
    </row>
    <row r="2851" spans="1:7" x14ac:dyDescent="0.25">
      <c r="A2851">
        <v>129</v>
      </c>
      <c r="B2851">
        <v>86</v>
      </c>
      <c r="C2851">
        <v>215</v>
      </c>
      <c r="D2851" t="s">
        <v>84</v>
      </c>
      <c r="E2851">
        <v>-1168.5609999999999</v>
      </c>
      <c r="F2851">
        <v>7.6719999999999997</v>
      </c>
      <c r="G2851">
        <f t="shared" si="44"/>
        <v>-1168.5609999999999</v>
      </c>
    </row>
    <row r="2852" spans="1:7" x14ac:dyDescent="0.25">
      <c r="A2852">
        <v>128</v>
      </c>
      <c r="B2852">
        <v>87</v>
      </c>
      <c r="C2852">
        <v>215</v>
      </c>
      <c r="D2852" t="s">
        <v>85</v>
      </c>
      <c r="E2852">
        <v>318.065</v>
      </c>
      <c r="F2852">
        <v>7.0659999999999998</v>
      </c>
      <c r="G2852">
        <f t="shared" si="44"/>
        <v>318.065</v>
      </c>
    </row>
    <row r="2853" spans="1:7" x14ac:dyDescent="0.25">
      <c r="A2853">
        <v>127</v>
      </c>
      <c r="B2853">
        <v>88</v>
      </c>
      <c r="C2853">
        <v>215</v>
      </c>
      <c r="D2853" t="s">
        <v>86</v>
      </c>
      <c r="E2853">
        <v>2533.739</v>
      </c>
      <c r="F2853">
        <v>7.6130000000000004</v>
      </c>
      <c r="G2853">
        <f t="shared" si="44"/>
        <v>2533.739</v>
      </c>
    </row>
    <row r="2854" spans="1:7" x14ac:dyDescent="0.25">
      <c r="A2854">
        <v>126</v>
      </c>
      <c r="B2854">
        <v>89</v>
      </c>
      <c r="C2854">
        <v>215</v>
      </c>
      <c r="D2854" t="s">
        <v>87</v>
      </c>
      <c r="E2854">
        <v>6030.6149999999998</v>
      </c>
      <c r="F2854">
        <v>12.406000000000001</v>
      </c>
      <c r="G2854">
        <f t="shared" si="44"/>
        <v>6030.6149999999998</v>
      </c>
    </row>
    <row r="2855" spans="1:7" x14ac:dyDescent="0.25">
      <c r="A2855">
        <v>125</v>
      </c>
      <c r="B2855">
        <v>90</v>
      </c>
      <c r="C2855">
        <v>215</v>
      </c>
      <c r="D2855" t="s">
        <v>88</v>
      </c>
      <c r="E2855">
        <v>10921.585999999999</v>
      </c>
      <c r="F2855">
        <v>8.84</v>
      </c>
      <c r="G2855">
        <f t="shared" si="44"/>
        <v>10921.585999999999</v>
      </c>
    </row>
    <row r="2856" spans="1:7" x14ac:dyDescent="0.25">
      <c r="A2856">
        <v>124</v>
      </c>
      <c r="B2856">
        <v>91</v>
      </c>
      <c r="C2856">
        <v>215</v>
      </c>
      <c r="D2856" t="s">
        <v>89</v>
      </c>
      <c r="E2856">
        <v>17863.938999999998</v>
      </c>
      <c r="F2856">
        <v>72.844999999999999</v>
      </c>
      <c r="G2856">
        <f t="shared" si="44"/>
        <v>17863.938999999998</v>
      </c>
    </row>
    <row r="2857" spans="1:7" x14ac:dyDescent="0.25">
      <c r="A2857">
        <v>123</v>
      </c>
      <c r="B2857">
        <v>92</v>
      </c>
      <c r="C2857">
        <v>215</v>
      </c>
      <c r="D2857" t="s">
        <v>90</v>
      </c>
      <c r="E2857">
        <v>24923.087</v>
      </c>
      <c r="F2857">
        <v>88.49</v>
      </c>
      <c r="G2857">
        <f t="shared" si="44"/>
        <v>24923.087</v>
      </c>
    </row>
    <row r="2858" spans="1:7" x14ac:dyDescent="0.25">
      <c r="A2858">
        <v>136</v>
      </c>
      <c r="B2858">
        <v>80</v>
      </c>
      <c r="C2858">
        <v>216</v>
      </c>
      <c r="D2858" t="s">
        <v>78</v>
      </c>
      <c r="E2858" t="s">
        <v>1155</v>
      </c>
      <c r="F2858" t="s">
        <v>197</v>
      </c>
      <c r="G2858" t="e">
        <f t="shared" si="44"/>
        <v>#VALUE!</v>
      </c>
    </row>
    <row r="2859" spans="1:7" x14ac:dyDescent="0.25">
      <c r="A2859">
        <v>135</v>
      </c>
      <c r="B2859">
        <v>81</v>
      </c>
      <c r="C2859">
        <v>216</v>
      </c>
      <c r="D2859" t="s">
        <v>79</v>
      </c>
      <c r="E2859" t="s">
        <v>1156</v>
      </c>
      <c r="F2859" t="s">
        <v>200</v>
      </c>
      <c r="G2859" t="e">
        <f t="shared" si="44"/>
        <v>#VALUE!</v>
      </c>
    </row>
    <row r="2860" spans="1:7" x14ac:dyDescent="0.25">
      <c r="A2860">
        <v>134</v>
      </c>
      <c r="B2860">
        <v>82</v>
      </c>
      <c r="C2860">
        <v>216</v>
      </c>
      <c r="D2860" t="s">
        <v>80</v>
      </c>
      <c r="E2860" t="s">
        <v>1157</v>
      </c>
      <c r="F2860" t="s">
        <v>203</v>
      </c>
      <c r="G2860" t="e">
        <f t="shared" si="44"/>
        <v>#VALUE!</v>
      </c>
    </row>
    <row r="2861" spans="1:7" x14ac:dyDescent="0.25">
      <c r="A2861">
        <v>133</v>
      </c>
      <c r="B2861">
        <v>83</v>
      </c>
      <c r="C2861">
        <v>216</v>
      </c>
      <c r="D2861" t="s">
        <v>81</v>
      </c>
      <c r="E2861">
        <v>5873.991</v>
      </c>
      <c r="F2861">
        <v>11.178000000000001</v>
      </c>
      <c r="G2861">
        <f t="shared" si="44"/>
        <v>5873.991</v>
      </c>
    </row>
    <row r="2862" spans="1:7" x14ac:dyDescent="0.25">
      <c r="A2862">
        <v>132</v>
      </c>
      <c r="B2862">
        <v>84</v>
      </c>
      <c r="C2862">
        <v>216</v>
      </c>
      <c r="D2862" t="s">
        <v>82</v>
      </c>
      <c r="E2862">
        <v>1782.42</v>
      </c>
      <c r="F2862">
        <v>1.8160000000000001</v>
      </c>
      <c r="G2862">
        <f t="shared" si="44"/>
        <v>1782.42</v>
      </c>
    </row>
    <row r="2863" spans="1:7" x14ac:dyDescent="0.25">
      <c r="A2863">
        <v>131</v>
      </c>
      <c r="B2863">
        <v>85</v>
      </c>
      <c r="C2863">
        <v>216</v>
      </c>
      <c r="D2863" t="s">
        <v>83</v>
      </c>
      <c r="E2863">
        <v>2256.6660000000002</v>
      </c>
      <c r="F2863">
        <v>3.5750000000000002</v>
      </c>
      <c r="G2863">
        <f t="shared" si="44"/>
        <v>2256.6660000000002</v>
      </c>
    </row>
    <row r="2864" spans="1:7" x14ac:dyDescent="0.25">
      <c r="A2864">
        <v>130</v>
      </c>
      <c r="B2864">
        <v>86</v>
      </c>
      <c r="C2864">
        <v>216</v>
      </c>
      <c r="D2864" t="s">
        <v>84</v>
      </c>
      <c r="E2864">
        <v>252.86799999999999</v>
      </c>
      <c r="F2864">
        <v>5.9939999999999998</v>
      </c>
      <c r="G2864">
        <f t="shared" si="44"/>
        <v>252.86799999999999</v>
      </c>
    </row>
    <row r="2865" spans="1:7" x14ac:dyDescent="0.25">
      <c r="A2865">
        <v>129</v>
      </c>
      <c r="B2865">
        <v>87</v>
      </c>
      <c r="C2865">
        <v>216</v>
      </c>
      <c r="D2865" t="s">
        <v>85</v>
      </c>
      <c r="E2865">
        <v>2970.95</v>
      </c>
      <c r="F2865">
        <v>4.173</v>
      </c>
      <c r="G2865">
        <f t="shared" si="44"/>
        <v>2970.95</v>
      </c>
    </row>
    <row r="2866" spans="1:7" x14ac:dyDescent="0.25">
      <c r="A2866">
        <v>128</v>
      </c>
      <c r="B2866">
        <v>88</v>
      </c>
      <c r="C2866">
        <v>216</v>
      </c>
      <c r="D2866" t="s">
        <v>86</v>
      </c>
      <c r="E2866">
        <v>3291.0770000000002</v>
      </c>
      <c r="F2866">
        <v>8.7370000000000001</v>
      </c>
      <c r="G2866">
        <f t="shared" si="44"/>
        <v>3291.0770000000002</v>
      </c>
    </row>
    <row r="2867" spans="1:7" x14ac:dyDescent="0.25">
      <c r="A2867">
        <v>127</v>
      </c>
      <c r="B2867">
        <v>89</v>
      </c>
      <c r="C2867">
        <v>216</v>
      </c>
      <c r="D2867" t="s">
        <v>87</v>
      </c>
      <c r="E2867">
        <v>8144.3950000000004</v>
      </c>
      <c r="F2867">
        <v>10.84</v>
      </c>
      <c r="G2867">
        <f t="shared" si="44"/>
        <v>8144.3950000000004</v>
      </c>
    </row>
    <row r="2868" spans="1:7" x14ac:dyDescent="0.25">
      <c r="A2868">
        <v>126</v>
      </c>
      <c r="B2868">
        <v>90</v>
      </c>
      <c r="C2868">
        <v>216</v>
      </c>
      <c r="D2868" t="s">
        <v>88</v>
      </c>
      <c r="E2868">
        <v>10298.332</v>
      </c>
      <c r="F2868">
        <v>12.042</v>
      </c>
      <c r="G2868">
        <f t="shared" si="44"/>
        <v>10298.332</v>
      </c>
    </row>
    <row r="2869" spans="1:7" x14ac:dyDescent="0.25">
      <c r="A2869">
        <v>125</v>
      </c>
      <c r="B2869">
        <v>91</v>
      </c>
      <c r="C2869">
        <v>216</v>
      </c>
      <c r="D2869" t="s">
        <v>89</v>
      </c>
      <c r="E2869">
        <v>17799.214</v>
      </c>
      <c r="F2869">
        <v>53.526000000000003</v>
      </c>
      <c r="G2869">
        <f t="shared" si="44"/>
        <v>17799.214</v>
      </c>
    </row>
    <row r="2870" spans="1:7" x14ac:dyDescent="0.25">
      <c r="A2870">
        <v>124</v>
      </c>
      <c r="B2870">
        <v>92</v>
      </c>
      <c r="C2870">
        <v>216</v>
      </c>
      <c r="D2870" t="s">
        <v>90</v>
      </c>
      <c r="E2870">
        <v>23066.350999999999</v>
      </c>
      <c r="F2870">
        <v>28.093</v>
      </c>
      <c r="G2870">
        <f t="shared" si="44"/>
        <v>23066.350999999999</v>
      </c>
    </row>
    <row r="2871" spans="1:7" x14ac:dyDescent="0.25">
      <c r="A2871">
        <v>136</v>
      </c>
      <c r="B2871">
        <v>81</v>
      </c>
      <c r="C2871">
        <v>217</v>
      </c>
      <c r="D2871" t="s">
        <v>79</v>
      </c>
      <c r="E2871" t="s">
        <v>1158</v>
      </c>
      <c r="F2871" t="s">
        <v>197</v>
      </c>
      <c r="G2871" t="e">
        <f t="shared" si="44"/>
        <v>#VALUE!</v>
      </c>
    </row>
    <row r="2872" spans="1:7" x14ac:dyDescent="0.25">
      <c r="A2872">
        <v>135</v>
      </c>
      <c r="B2872">
        <v>82</v>
      </c>
      <c r="C2872">
        <v>217</v>
      </c>
      <c r="D2872" t="s">
        <v>80</v>
      </c>
      <c r="E2872" t="s">
        <v>1159</v>
      </c>
      <c r="F2872" t="s">
        <v>200</v>
      </c>
      <c r="G2872" t="e">
        <f t="shared" si="44"/>
        <v>#VALUE!</v>
      </c>
    </row>
    <row r="2873" spans="1:7" x14ac:dyDescent="0.25">
      <c r="A2873">
        <v>134</v>
      </c>
      <c r="B2873">
        <v>83</v>
      </c>
      <c r="C2873">
        <v>217</v>
      </c>
      <c r="D2873" t="s">
        <v>81</v>
      </c>
      <c r="E2873">
        <v>8729.9619999999995</v>
      </c>
      <c r="F2873">
        <v>17.698</v>
      </c>
      <c r="G2873">
        <f t="shared" si="44"/>
        <v>8729.9619999999995</v>
      </c>
    </row>
    <row r="2874" spans="1:7" x14ac:dyDescent="0.25">
      <c r="A2874">
        <v>133</v>
      </c>
      <c r="B2874">
        <v>84</v>
      </c>
      <c r="C2874">
        <v>217</v>
      </c>
      <c r="D2874" t="s">
        <v>82</v>
      </c>
      <c r="E2874">
        <v>5883.518</v>
      </c>
      <c r="F2874">
        <v>6.5439999999999996</v>
      </c>
      <c r="G2874">
        <f t="shared" si="44"/>
        <v>5883.518</v>
      </c>
    </row>
    <row r="2875" spans="1:7" x14ac:dyDescent="0.25">
      <c r="A2875">
        <v>132</v>
      </c>
      <c r="B2875">
        <v>85</v>
      </c>
      <c r="C2875">
        <v>217</v>
      </c>
      <c r="D2875" t="s">
        <v>83</v>
      </c>
      <c r="E2875">
        <v>4394.6350000000002</v>
      </c>
      <c r="F2875">
        <v>5.0010000000000003</v>
      </c>
      <c r="G2875">
        <f t="shared" si="44"/>
        <v>4394.6350000000002</v>
      </c>
    </row>
    <row r="2876" spans="1:7" x14ac:dyDescent="0.25">
      <c r="A2876">
        <v>131</v>
      </c>
      <c r="B2876">
        <v>86</v>
      </c>
      <c r="C2876">
        <v>217</v>
      </c>
      <c r="D2876" t="s">
        <v>84</v>
      </c>
      <c r="E2876">
        <v>3658.5010000000002</v>
      </c>
      <c r="F2876">
        <v>4.1980000000000004</v>
      </c>
      <c r="G2876">
        <f t="shared" si="44"/>
        <v>3658.5010000000002</v>
      </c>
    </row>
    <row r="2877" spans="1:7" x14ac:dyDescent="0.25">
      <c r="A2877">
        <v>130</v>
      </c>
      <c r="B2877">
        <v>87</v>
      </c>
      <c r="C2877">
        <v>217</v>
      </c>
      <c r="D2877" t="s">
        <v>85</v>
      </c>
      <c r="E2877">
        <v>4314.59</v>
      </c>
      <c r="F2877">
        <v>6.5309999999999997</v>
      </c>
      <c r="G2877">
        <f t="shared" si="44"/>
        <v>4314.59</v>
      </c>
    </row>
    <row r="2878" spans="1:7" x14ac:dyDescent="0.25">
      <c r="A2878">
        <v>129</v>
      </c>
      <c r="B2878">
        <v>88</v>
      </c>
      <c r="C2878">
        <v>217</v>
      </c>
      <c r="D2878" t="s">
        <v>86</v>
      </c>
      <c r="E2878">
        <v>5889.6559999999999</v>
      </c>
      <c r="F2878">
        <v>7.202</v>
      </c>
      <c r="G2878">
        <f t="shared" si="44"/>
        <v>5889.6559999999999</v>
      </c>
    </row>
    <row r="2879" spans="1:7" x14ac:dyDescent="0.25">
      <c r="A2879">
        <v>128</v>
      </c>
      <c r="B2879">
        <v>89</v>
      </c>
      <c r="C2879">
        <v>217</v>
      </c>
      <c r="D2879" t="s">
        <v>87</v>
      </c>
      <c r="E2879">
        <v>8703.6730000000007</v>
      </c>
      <c r="F2879">
        <v>11.388999999999999</v>
      </c>
      <c r="G2879">
        <f t="shared" si="44"/>
        <v>8703.6730000000007</v>
      </c>
    </row>
    <row r="2880" spans="1:7" x14ac:dyDescent="0.25">
      <c r="A2880">
        <v>127</v>
      </c>
      <c r="B2880">
        <v>90</v>
      </c>
      <c r="C2880">
        <v>217</v>
      </c>
      <c r="D2880" t="s">
        <v>88</v>
      </c>
      <c r="E2880">
        <v>12205.78</v>
      </c>
      <c r="F2880">
        <v>10.614000000000001</v>
      </c>
      <c r="G2880">
        <f t="shared" si="44"/>
        <v>12205.78</v>
      </c>
    </row>
    <row r="2881" spans="1:7" x14ac:dyDescent="0.25">
      <c r="A2881">
        <v>126</v>
      </c>
      <c r="B2881">
        <v>91</v>
      </c>
      <c r="C2881">
        <v>217</v>
      </c>
      <c r="D2881" t="s">
        <v>89</v>
      </c>
      <c r="E2881">
        <v>17068.41</v>
      </c>
      <c r="F2881">
        <v>15.917999999999999</v>
      </c>
      <c r="G2881">
        <f t="shared" si="44"/>
        <v>17068.41</v>
      </c>
    </row>
    <row r="2882" spans="1:7" x14ac:dyDescent="0.25">
      <c r="A2882">
        <v>125</v>
      </c>
      <c r="B2882">
        <v>92</v>
      </c>
      <c r="C2882">
        <v>217</v>
      </c>
      <c r="D2882" t="s">
        <v>90</v>
      </c>
      <c r="E2882" t="s">
        <v>1160</v>
      </c>
      <c r="F2882" t="s">
        <v>215</v>
      </c>
      <c r="G2882" t="e">
        <f t="shared" si="44"/>
        <v>#VALUE!</v>
      </c>
    </row>
    <row r="2883" spans="1:7" x14ac:dyDescent="0.25">
      <c r="A2883">
        <v>137</v>
      </c>
      <c r="B2883">
        <v>81</v>
      </c>
      <c r="C2883">
        <v>218</v>
      </c>
      <c r="D2883" t="s">
        <v>79</v>
      </c>
      <c r="E2883" t="s">
        <v>1161</v>
      </c>
      <c r="F2883" t="s">
        <v>609</v>
      </c>
      <c r="G2883" t="e">
        <f t="shared" si="44"/>
        <v>#VALUE!</v>
      </c>
    </row>
    <row r="2884" spans="1:7" x14ac:dyDescent="0.25">
      <c r="A2884">
        <v>136</v>
      </c>
      <c r="B2884">
        <v>82</v>
      </c>
      <c r="C2884">
        <v>218</v>
      </c>
      <c r="D2884" t="s">
        <v>80</v>
      </c>
      <c r="E2884" t="s">
        <v>1162</v>
      </c>
      <c r="F2884" t="s">
        <v>200</v>
      </c>
      <c r="G2884" t="e">
        <f t="shared" si="44"/>
        <v>#VALUE!</v>
      </c>
    </row>
    <row r="2885" spans="1:7" x14ac:dyDescent="0.25">
      <c r="A2885">
        <v>135</v>
      </c>
      <c r="B2885">
        <v>83</v>
      </c>
      <c r="C2885">
        <v>218</v>
      </c>
      <c r="D2885" t="s">
        <v>81</v>
      </c>
      <c r="E2885">
        <v>13216.037</v>
      </c>
      <c r="F2885">
        <v>27.013000000000002</v>
      </c>
      <c r="G2885">
        <f t="shared" si="44"/>
        <v>13216.037</v>
      </c>
    </row>
    <row r="2886" spans="1:7" x14ac:dyDescent="0.25">
      <c r="A2886">
        <v>134</v>
      </c>
      <c r="B2886">
        <v>84</v>
      </c>
      <c r="C2886">
        <v>218</v>
      </c>
      <c r="D2886" t="s">
        <v>82</v>
      </c>
      <c r="E2886">
        <v>8356.9009999999998</v>
      </c>
      <c r="F2886">
        <v>1.9730000000000001</v>
      </c>
      <c r="G2886">
        <f t="shared" si="44"/>
        <v>8356.9009999999998</v>
      </c>
    </row>
    <row r="2887" spans="1:7" x14ac:dyDescent="0.25">
      <c r="A2887">
        <v>133</v>
      </c>
      <c r="B2887">
        <v>85</v>
      </c>
      <c r="C2887">
        <v>218</v>
      </c>
      <c r="D2887" t="s">
        <v>83</v>
      </c>
      <c r="E2887">
        <v>8098.1620000000003</v>
      </c>
      <c r="F2887">
        <v>11.603999999999999</v>
      </c>
      <c r="G2887">
        <f t="shared" si="44"/>
        <v>8098.1620000000003</v>
      </c>
    </row>
    <row r="2888" spans="1:7" x14ac:dyDescent="0.25">
      <c r="A2888">
        <v>132</v>
      </c>
      <c r="B2888">
        <v>86</v>
      </c>
      <c r="C2888">
        <v>218</v>
      </c>
      <c r="D2888" t="s">
        <v>84</v>
      </c>
      <c r="E2888">
        <v>5217.3469999999998</v>
      </c>
      <c r="F2888">
        <v>2.3159999999999998</v>
      </c>
      <c r="G2888">
        <f t="shared" si="44"/>
        <v>5217.3469999999998</v>
      </c>
    </row>
    <row r="2889" spans="1:7" x14ac:dyDescent="0.25">
      <c r="A2889">
        <v>131</v>
      </c>
      <c r="B2889">
        <v>87</v>
      </c>
      <c r="C2889">
        <v>218</v>
      </c>
      <c r="D2889" t="s">
        <v>85</v>
      </c>
      <c r="E2889">
        <v>7059.1170000000002</v>
      </c>
      <c r="F2889">
        <v>4.7569999999999997</v>
      </c>
      <c r="G2889">
        <f t="shared" ref="G2889:G2952" si="45">IF(ISNUMBER(E2889),E2889,VALUE(SUBSTITUTE(E2889,"#",".01")))</f>
        <v>7059.1170000000002</v>
      </c>
    </row>
    <row r="2890" spans="1:7" x14ac:dyDescent="0.25">
      <c r="A2890">
        <v>130</v>
      </c>
      <c r="B2890">
        <v>88</v>
      </c>
      <c r="C2890">
        <v>218</v>
      </c>
      <c r="D2890" t="s">
        <v>86</v>
      </c>
      <c r="E2890">
        <v>6651.17</v>
      </c>
      <c r="F2890">
        <v>11.176</v>
      </c>
      <c r="G2890">
        <f t="shared" si="45"/>
        <v>6651.17</v>
      </c>
    </row>
    <row r="2891" spans="1:7" x14ac:dyDescent="0.25">
      <c r="A2891">
        <v>129</v>
      </c>
      <c r="B2891">
        <v>89</v>
      </c>
      <c r="C2891">
        <v>218</v>
      </c>
      <c r="D2891" t="s">
        <v>87</v>
      </c>
      <c r="E2891">
        <v>10843.609</v>
      </c>
      <c r="F2891">
        <v>50.74</v>
      </c>
      <c r="G2891">
        <f t="shared" si="45"/>
        <v>10843.609</v>
      </c>
    </row>
    <row r="2892" spans="1:7" x14ac:dyDescent="0.25">
      <c r="A2892">
        <v>128</v>
      </c>
      <c r="B2892">
        <v>90</v>
      </c>
      <c r="C2892">
        <v>218</v>
      </c>
      <c r="D2892" t="s">
        <v>88</v>
      </c>
      <c r="E2892">
        <v>12366.741</v>
      </c>
      <c r="F2892">
        <v>10.516</v>
      </c>
      <c r="G2892">
        <f t="shared" si="45"/>
        <v>12366.741</v>
      </c>
    </row>
    <row r="2893" spans="1:7" x14ac:dyDescent="0.25">
      <c r="A2893">
        <v>127</v>
      </c>
      <c r="B2893">
        <v>91</v>
      </c>
      <c r="C2893">
        <v>218</v>
      </c>
      <c r="D2893" t="s">
        <v>89</v>
      </c>
      <c r="E2893">
        <v>18683.77</v>
      </c>
      <c r="F2893">
        <v>18.329000000000001</v>
      </c>
      <c r="G2893">
        <f t="shared" si="45"/>
        <v>18683.77</v>
      </c>
    </row>
    <row r="2894" spans="1:7" x14ac:dyDescent="0.25">
      <c r="A2894">
        <v>126</v>
      </c>
      <c r="B2894">
        <v>92</v>
      </c>
      <c r="C2894">
        <v>218</v>
      </c>
      <c r="D2894" t="s">
        <v>90</v>
      </c>
      <c r="E2894">
        <v>21894.608</v>
      </c>
      <c r="F2894">
        <v>13.714</v>
      </c>
      <c r="G2894">
        <f t="shared" si="45"/>
        <v>21894.608</v>
      </c>
    </row>
    <row r="2895" spans="1:7" x14ac:dyDescent="0.25">
      <c r="A2895">
        <v>137</v>
      </c>
      <c r="B2895">
        <v>82</v>
      </c>
      <c r="C2895">
        <v>219</v>
      </c>
      <c r="D2895" t="s">
        <v>80</v>
      </c>
      <c r="E2895" t="s">
        <v>1163</v>
      </c>
      <c r="F2895" t="s">
        <v>197</v>
      </c>
      <c r="G2895" t="e">
        <f t="shared" si="45"/>
        <v>#VALUE!</v>
      </c>
    </row>
    <row r="2896" spans="1:7" x14ac:dyDescent="0.25">
      <c r="A2896">
        <v>136</v>
      </c>
      <c r="B2896">
        <v>83</v>
      </c>
      <c r="C2896">
        <v>219</v>
      </c>
      <c r="D2896" t="s">
        <v>81</v>
      </c>
      <c r="E2896" t="s">
        <v>1164</v>
      </c>
      <c r="F2896" t="s">
        <v>203</v>
      </c>
      <c r="G2896" t="e">
        <f t="shared" si="45"/>
        <v>#VALUE!</v>
      </c>
    </row>
    <row r="2897" spans="1:7" x14ac:dyDescent="0.25">
      <c r="A2897">
        <v>135</v>
      </c>
      <c r="B2897">
        <v>84</v>
      </c>
      <c r="C2897">
        <v>219</v>
      </c>
      <c r="D2897" t="s">
        <v>82</v>
      </c>
      <c r="E2897">
        <v>12681.359</v>
      </c>
      <c r="F2897">
        <v>15.835000000000001</v>
      </c>
      <c r="G2897">
        <f t="shared" si="45"/>
        <v>12681.359</v>
      </c>
    </row>
    <row r="2898" spans="1:7" x14ac:dyDescent="0.25">
      <c r="A2898">
        <v>134</v>
      </c>
      <c r="B2898">
        <v>85</v>
      </c>
      <c r="C2898">
        <v>219</v>
      </c>
      <c r="D2898" t="s">
        <v>83</v>
      </c>
      <c r="E2898">
        <v>10396.075999999999</v>
      </c>
      <c r="F2898">
        <v>3.2370000000000001</v>
      </c>
      <c r="G2898">
        <f t="shared" si="45"/>
        <v>10396.075999999999</v>
      </c>
    </row>
    <row r="2899" spans="1:7" x14ac:dyDescent="0.25">
      <c r="A2899">
        <v>133</v>
      </c>
      <c r="B2899">
        <v>86</v>
      </c>
      <c r="C2899">
        <v>219</v>
      </c>
      <c r="D2899" t="s">
        <v>84</v>
      </c>
      <c r="E2899">
        <v>8829.402</v>
      </c>
      <c r="F2899">
        <v>2.1</v>
      </c>
      <c r="G2899">
        <f t="shared" si="45"/>
        <v>8829.402</v>
      </c>
    </row>
    <row r="2900" spans="1:7" x14ac:dyDescent="0.25">
      <c r="A2900">
        <v>132</v>
      </c>
      <c r="B2900">
        <v>87</v>
      </c>
      <c r="C2900">
        <v>219</v>
      </c>
      <c r="D2900" t="s">
        <v>85</v>
      </c>
      <c r="E2900">
        <v>8617.7669999999998</v>
      </c>
      <c r="F2900">
        <v>7.0389999999999997</v>
      </c>
      <c r="G2900">
        <f t="shared" si="45"/>
        <v>8617.7669999999998</v>
      </c>
    </row>
    <row r="2901" spans="1:7" x14ac:dyDescent="0.25">
      <c r="A2901">
        <v>131</v>
      </c>
      <c r="B2901">
        <v>88</v>
      </c>
      <c r="C2901">
        <v>219</v>
      </c>
      <c r="D2901" t="s">
        <v>86</v>
      </c>
      <c r="E2901">
        <v>9394.2819999999992</v>
      </c>
      <c r="F2901">
        <v>8.2579999999999991</v>
      </c>
      <c r="G2901">
        <f t="shared" si="45"/>
        <v>9394.2819999999992</v>
      </c>
    </row>
    <row r="2902" spans="1:7" x14ac:dyDescent="0.25">
      <c r="A2902">
        <v>130</v>
      </c>
      <c r="B2902">
        <v>89</v>
      </c>
      <c r="C2902">
        <v>219</v>
      </c>
      <c r="D2902" t="s">
        <v>87</v>
      </c>
      <c r="E2902">
        <v>11569.48</v>
      </c>
      <c r="F2902">
        <v>50.497</v>
      </c>
      <c r="G2902">
        <f t="shared" si="45"/>
        <v>11569.48</v>
      </c>
    </row>
    <row r="2903" spans="1:7" x14ac:dyDescent="0.25">
      <c r="A2903">
        <v>129</v>
      </c>
      <c r="B2903">
        <v>90</v>
      </c>
      <c r="C2903">
        <v>219</v>
      </c>
      <c r="D2903" t="s">
        <v>88</v>
      </c>
      <c r="E2903">
        <v>14471.39</v>
      </c>
      <c r="F2903">
        <v>50.576000000000001</v>
      </c>
      <c r="G2903">
        <f t="shared" si="45"/>
        <v>14471.39</v>
      </c>
    </row>
    <row r="2904" spans="1:7" x14ac:dyDescent="0.25">
      <c r="A2904">
        <v>128</v>
      </c>
      <c r="B2904">
        <v>91</v>
      </c>
      <c r="C2904">
        <v>219</v>
      </c>
      <c r="D2904" t="s">
        <v>89</v>
      </c>
      <c r="E2904">
        <v>18540.131000000001</v>
      </c>
      <c r="F2904">
        <v>51.515999999999998</v>
      </c>
      <c r="G2904">
        <f t="shared" si="45"/>
        <v>18540.131000000001</v>
      </c>
    </row>
    <row r="2905" spans="1:7" x14ac:dyDescent="0.25">
      <c r="A2905">
        <v>127</v>
      </c>
      <c r="B2905">
        <v>92</v>
      </c>
      <c r="C2905">
        <v>219</v>
      </c>
      <c r="D2905" t="s">
        <v>90</v>
      </c>
      <c r="E2905">
        <v>23286.569</v>
      </c>
      <c r="F2905">
        <v>50.774999999999999</v>
      </c>
      <c r="G2905">
        <f t="shared" si="45"/>
        <v>23286.569</v>
      </c>
    </row>
    <row r="2906" spans="1:7" x14ac:dyDescent="0.25">
      <c r="A2906">
        <v>126</v>
      </c>
      <c r="B2906">
        <v>93</v>
      </c>
      <c r="C2906">
        <v>219</v>
      </c>
      <c r="D2906" t="s">
        <v>244</v>
      </c>
      <c r="E2906">
        <v>29456.654999999999</v>
      </c>
      <c r="F2906">
        <v>88.353999999999999</v>
      </c>
      <c r="G2906">
        <f t="shared" si="45"/>
        <v>29456.654999999999</v>
      </c>
    </row>
    <row r="2907" spans="1:7" x14ac:dyDescent="0.25">
      <c r="A2907">
        <v>138</v>
      </c>
      <c r="B2907">
        <v>82</v>
      </c>
      <c r="C2907">
        <v>220</v>
      </c>
      <c r="D2907" t="s">
        <v>80</v>
      </c>
      <c r="E2907" t="s">
        <v>1165</v>
      </c>
      <c r="F2907" t="s">
        <v>197</v>
      </c>
      <c r="G2907" t="e">
        <f t="shared" si="45"/>
        <v>#VALUE!</v>
      </c>
    </row>
    <row r="2908" spans="1:7" x14ac:dyDescent="0.25">
      <c r="A2908">
        <v>137</v>
      </c>
      <c r="B2908">
        <v>83</v>
      </c>
      <c r="C2908">
        <v>220</v>
      </c>
      <c r="D2908" t="s">
        <v>81</v>
      </c>
      <c r="E2908" t="s">
        <v>1166</v>
      </c>
      <c r="F2908" t="s">
        <v>200</v>
      </c>
      <c r="G2908" t="e">
        <f t="shared" si="45"/>
        <v>#VALUE!</v>
      </c>
    </row>
    <row r="2909" spans="1:7" x14ac:dyDescent="0.25">
      <c r="A2909">
        <v>136</v>
      </c>
      <c r="B2909">
        <v>84</v>
      </c>
      <c r="C2909">
        <v>220</v>
      </c>
      <c r="D2909" t="s">
        <v>82</v>
      </c>
      <c r="E2909">
        <v>15263.460999999999</v>
      </c>
      <c r="F2909">
        <v>17.698</v>
      </c>
      <c r="G2909">
        <f t="shared" si="45"/>
        <v>15263.460999999999</v>
      </c>
    </row>
    <row r="2910" spans="1:7" x14ac:dyDescent="0.25">
      <c r="A2910">
        <v>135</v>
      </c>
      <c r="B2910">
        <v>85</v>
      </c>
      <c r="C2910">
        <v>220</v>
      </c>
      <c r="D2910" t="s">
        <v>83</v>
      </c>
      <c r="E2910">
        <v>14375.746999999999</v>
      </c>
      <c r="F2910">
        <v>13.972</v>
      </c>
      <c r="G2910">
        <f t="shared" si="45"/>
        <v>14375.746999999999</v>
      </c>
    </row>
    <row r="2911" spans="1:7" x14ac:dyDescent="0.25">
      <c r="A2911">
        <v>134</v>
      </c>
      <c r="B2911">
        <v>86</v>
      </c>
      <c r="C2911">
        <v>220</v>
      </c>
      <c r="D2911" t="s">
        <v>84</v>
      </c>
      <c r="E2911">
        <v>10612.076999999999</v>
      </c>
      <c r="F2911">
        <v>1.8149999999999999</v>
      </c>
      <c r="G2911">
        <f t="shared" si="45"/>
        <v>10612.076999999999</v>
      </c>
    </row>
    <row r="2912" spans="1:7" x14ac:dyDescent="0.25">
      <c r="A2912">
        <v>133</v>
      </c>
      <c r="B2912">
        <v>87</v>
      </c>
      <c r="C2912">
        <v>220</v>
      </c>
      <c r="D2912" t="s">
        <v>85</v>
      </c>
      <c r="E2912">
        <v>11482.32</v>
      </c>
      <c r="F2912">
        <v>4.0279999999999996</v>
      </c>
      <c r="G2912">
        <f t="shared" si="45"/>
        <v>11482.32</v>
      </c>
    </row>
    <row r="2913" spans="1:7" x14ac:dyDescent="0.25">
      <c r="A2913">
        <v>132</v>
      </c>
      <c r="B2913">
        <v>88</v>
      </c>
      <c r="C2913">
        <v>220</v>
      </c>
      <c r="D2913" t="s">
        <v>86</v>
      </c>
      <c r="E2913">
        <v>10270.245000000001</v>
      </c>
      <c r="F2913">
        <v>8.2370000000000001</v>
      </c>
      <c r="G2913">
        <f t="shared" si="45"/>
        <v>10270.245000000001</v>
      </c>
    </row>
    <row r="2914" spans="1:7" x14ac:dyDescent="0.25">
      <c r="A2914">
        <v>131</v>
      </c>
      <c r="B2914">
        <v>89</v>
      </c>
      <c r="C2914">
        <v>220</v>
      </c>
      <c r="D2914" t="s">
        <v>87</v>
      </c>
      <c r="E2914">
        <v>13743.682000000001</v>
      </c>
      <c r="F2914">
        <v>6.1289999999999996</v>
      </c>
      <c r="G2914">
        <f t="shared" si="45"/>
        <v>13743.682000000001</v>
      </c>
    </row>
    <row r="2915" spans="1:7" x14ac:dyDescent="0.25">
      <c r="A2915">
        <v>130</v>
      </c>
      <c r="B2915">
        <v>90</v>
      </c>
      <c r="C2915">
        <v>220</v>
      </c>
      <c r="D2915" t="s">
        <v>88</v>
      </c>
      <c r="E2915">
        <v>14669.1</v>
      </c>
      <c r="F2915">
        <v>22.166</v>
      </c>
      <c r="G2915">
        <f t="shared" si="45"/>
        <v>14669.1</v>
      </c>
    </row>
    <row r="2916" spans="1:7" x14ac:dyDescent="0.25">
      <c r="A2916">
        <v>129</v>
      </c>
      <c r="B2916">
        <v>91</v>
      </c>
      <c r="C2916">
        <v>220</v>
      </c>
      <c r="D2916" t="s">
        <v>89</v>
      </c>
      <c r="E2916" t="s">
        <v>1167</v>
      </c>
      <c r="F2916" t="s">
        <v>1168</v>
      </c>
      <c r="G2916" t="e">
        <f t="shared" si="45"/>
        <v>#VALUE!</v>
      </c>
    </row>
    <row r="2917" spans="1:7" x14ac:dyDescent="0.25">
      <c r="A2917">
        <v>128</v>
      </c>
      <c r="B2917">
        <v>92</v>
      </c>
      <c r="C2917">
        <v>220</v>
      </c>
      <c r="D2917" t="s">
        <v>90</v>
      </c>
      <c r="E2917" t="s">
        <v>1169</v>
      </c>
      <c r="F2917" t="s">
        <v>472</v>
      </c>
      <c r="G2917" t="e">
        <f t="shared" si="45"/>
        <v>#VALUE!</v>
      </c>
    </row>
    <row r="2918" spans="1:7" x14ac:dyDescent="0.25">
      <c r="A2918">
        <v>127</v>
      </c>
      <c r="B2918">
        <v>93</v>
      </c>
      <c r="C2918">
        <v>220</v>
      </c>
      <c r="D2918" t="s">
        <v>244</v>
      </c>
      <c r="E2918" t="s">
        <v>1170</v>
      </c>
      <c r="F2918" t="s">
        <v>203</v>
      </c>
      <c r="G2918" t="e">
        <f t="shared" si="45"/>
        <v>#VALUE!</v>
      </c>
    </row>
    <row r="2919" spans="1:7" x14ac:dyDescent="0.25">
      <c r="A2919">
        <v>138</v>
      </c>
      <c r="B2919">
        <v>83</v>
      </c>
      <c r="C2919">
        <v>221</v>
      </c>
      <c r="D2919" t="s">
        <v>81</v>
      </c>
      <c r="E2919" t="s">
        <v>1171</v>
      </c>
      <c r="F2919" t="s">
        <v>200</v>
      </c>
      <c r="G2919" t="e">
        <f t="shared" si="45"/>
        <v>#VALUE!</v>
      </c>
    </row>
    <row r="2920" spans="1:7" x14ac:dyDescent="0.25">
      <c r="A2920">
        <v>137</v>
      </c>
      <c r="B2920">
        <v>84</v>
      </c>
      <c r="C2920">
        <v>221</v>
      </c>
      <c r="D2920" t="s">
        <v>82</v>
      </c>
      <c r="E2920">
        <v>19773.755000000001</v>
      </c>
      <c r="F2920">
        <v>19.561</v>
      </c>
      <c r="G2920">
        <f t="shared" si="45"/>
        <v>19773.755000000001</v>
      </c>
    </row>
    <row r="2921" spans="1:7" x14ac:dyDescent="0.25">
      <c r="A2921">
        <v>136</v>
      </c>
      <c r="B2921">
        <v>85</v>
      </c>
      <c r="C2921">
        <v>221</v>
      </c>
      <c r="D2921" t="s">
        <v>83</v>
      </c>
      <c r="E2921">
        <v>16782.726999999999</v>
      </c>
      <c r="F2921">
        <v>13.972</v>
      </c>
      <c r="G2921">
        <f t="shared" si="45"/>
        <v>16782.726999999999</v>
      </c>
    </row>
    <row r="2922" spans="1:7" x14ac:dyDescent="0.25">
      <c r="A2922">
        <v>135</v>
      </c>
      <c r="B2922">
        <v>86</v>
      </c>
      <c r="C2922">
        <v>221</v>
      </c>
      <c r="D2922" t="s">
        <v>84</v>
      </c>
      <c r="E2922">
        <v>14471.42</v>
      </c>
      <c r="F2922">
        <v>5.7140000000000004</v>
      </c>
      <c r="G2922">
        <f t="shared" si="45"/>
        <v>14471.42</v>
      </c>
    </row>
    <row r="2923" spans="1:7" x14ac:dyDescent="0.25">
      <c r="A2923">
        <v>134</v>
      </c>
      <c r="B2923">
        <v>87</v>
      </c>
      <c r="C2923">
        <v>221</v>
      </c>
      <c r="D2923" t="s">
        <v>85</v>
      </c>
      <c r="E2923">
        <v>13277.29</v>
      </c>
      <c r="F2923">
        <v>4.8860000000000001</v>
      </c>
      <c r="G2923">
        <f t="shared" si="45"/>
        <v>13277.29</v>
      </c>
    </row>
    <row r="2924" spans="1:7" x14ac:dyDescent="0.25">
      <c r="A2924">
        <v>133</v>
      </c>
      <c r="B2924">
        <v>88</v>
      </c>
      <c r="C2924">
        <v>221</v>
      </c>
      <c r="D2924" t="s">
        <v>86</v>
      </c>
      <c r="E2924">
        <v>12963.811</v>
      </c>
      <c r="F2924">
        <v>4.63</v>
      </c>
      <c r="G2924">
        <f t="shared" si="45"/>
        <v>12963.811</v>
      </c>
    </row>
    <row r="2925" spans="1:7" x14ac:dyDescent="0.25">
      <c r="A2925">
        <v>132</v>
      </c>
      <c r="B2925">
        <v>89</v>
      </c>
      <c r="C2925">
        <v>221</v>
      </c>
      <c r="D2925" t="s">
        <v>87</v>
      </c>
      <c r="E2925">
        <v>14523.109</v>
      </c>
      <c r="F2925">
        <v>50.424999999999997</v>
      </c>
      <c r="G2925">
        <f t="shared" si="45"/>
        <v>14523.109</v>
      </c>
    </row>
    <row r="2926" spans="1:7" x14ac:dyDescent="0.25">
      <c r="A2926">
        <v>131</v>
      </c>
      <c r="B2926">
        <v>90</v>
      </c>
      <c r="C2926">
        <v>221</v>
      </c>
      <c r="D2926" t="s">
        <v>88</v>
      </c>
      <c r="E2926">
        <v>16940.370999999999</v>
      </c>
      <c r="F2926">
        <v>8.1660000000000004</v>
      </c>
      <c r="G2926">
        <f t="shared" si="45"/>
        <v>16940.370999999999</v>
      </c>
    </row>
    <row r="2927" spans="1:7" x14ac:dyDescent="0.25">
      <c r="A2927">
        <v>130</v>
      </c>
      <c r="B2927">
        <v>91</v>
      </c>
      <c r="C2927">
        <v>221</v>
      </c>
      <c r="D2927" t="s">
        <v>89</v>
      </c>
      <c r="E2927">
        <v>20376.288</v>
      </c>
      <c r="F2927">
        <v>51.280999999999999</v>
      </c>
      <c r="G2927">
        <f t="shared" si="45"/>
        <v>20376.288</v>
      </c>
    </row>
    <row r="2928" spans="1:7" x14ac:dyDescent="0.25">
      <c r="A2928">
        <v>129</v>
      </c>
      <c r="B2928">
        <v>92</v>
      </c>
      <c r="C2928">
        <v>221</v>
      </c>
      <c r="D2928" t="s">
        <v>90</v>
      </c>
      <c r="E2928">
        <v>24519.994999999999</v>
      </c>
      <c r="F2928">
        <v>51.113999999999997</v>
      </c>
      <c r="G2928">
        <f t="shared" si="45"/>
        <v>24519.994999999999</v>
      </c>
    </row>
    <row r="2929" spans="1:7" x14ac:dyDescent="0.25">
      <c r="A2929">
        <v>128</v>
      </c>
      <c r="B2929">
        <v>93</v>
      </c>
      <c r="C2929">
        <v>221</v>
      </c>
      <c r="D2929" t="s">
        <v>244</v>
      </c>
      <c r="E2929" t="s">
        <v>1172</v>
      </c>
      <c r="F2929" t="s">
        <v>202</v>
      </c>
      <c r="G2929" t="e">
        <f t="shared" si="45"/>
        <v>#VALUE!</v>
      </c>
    </row>
    <row r="2930" spans="1:7" x14ac:dyDescent="0.25">
      <c r="A2930">
        <v>139</v>
      </c>
      <c r="B2930">
        <v>83</v>
      </c>
      <c r="C2930">
        <v>222</v>
      </c>
      <c r="D2930" t="s">
        <v>81</v>
      </c>
      <c r="E2930" t="s">
        <v>1173</v>
      </c>
      <c r="F2930" t="s">
        <v>225</v>
      </c>
      <c r="G2930" t="e">
        <f t="shared" si="45"/>
        <v>#VALUE!</v>
      </c>
    </row>
    <row r="2931" spans="1:7" x14ac:dyDescent="0.25">
      <c r="A2931">
        <v>138</v>
      </c>
      <c r="B2931">
        <v>84</v>
      </c>
      <c r="C2931">
        <v>222</v>
      </c>
      <c r="D2931" t="s">
        <v>82</v>
      </c>
      <c r="E2931">
        <v>22486.264999999999</v>
      </c>
      <c r="F2931">
        <v>40.054000000000002</v>
      </c>
      <c r="G2931">
        <f t="shared" si="45"/>
        <v>22486.264999999999</v>
      </c>
    </row>
    <row r="2932" spans="1:7" x14ac:dyDescent="0.25">
      <c r="A2932">
        <v>137</v>
      </c>
      <c r="B2932">
        <v>85</v>
      </c>
      <c r="C2932">
        <v>222</v>
      </c>
      <c r="D2932" t="s">
        <v>83</v>
      </c>
      <c r="E2932">
        <v>20953.026000000002</v>
      </c>
      <c r="F2932">
        <v>15.835000000000001</v>
      </c>
      <c r="G2932">
        <f t="shared" si="45"/>
        <v>20953.026000000002</v>
      </c>
    </row>
    <row r="2933" spans="1:7" x14ac:dyDescent="0.25">
      <c r="A2933">
        <v>136</v>
      </c>
      <c r="B2933">
        <v>86</v>
      </c>
      <c r="C2933">
        <v>222</v>
      </c>
      <c r="D2933" t="s">
        <v>84</v>
      </c>
      <c r="E2933">
        <v>16372.206</v>
      </c>
      <c r="F2933">
        <v>1.95</v>
      </c>
      <c r="G2933">
        <f t="shared" si="45"/>
        <v>16372.206</v>
      </c>
    </row>
    <row r="2934" spans="1:7" x14ac:dyDescent="0.25">
      <c r="A2934">
        <v>135</v>
      </c>
      <c r="B2934">
        <v>87</v>
      </c>
      <c r="C2934">
        <v>222</v>
      </c>
      <c r="D2934" t="s">
        <v>85</v>
      </c>
      <c r="E2934">
        <v>16378.105</v>
      </c>
      <c r="F2934">
        <v>7.452</v>
      </c>
      <c r="G2934">
        <f t="shared" si="45"/>
        <v>16378.105</v>
      </c>
    </row>
    <row r="2935" spans="1:7" x14ac:dyDescent="0.25">
      <c r="A2935">
        <v>134</v>
      </c>
      <c r="B2935">
        <v>88</v>
      </c>
      <c r="C2935">
        <v>222</v>
      </c>
      <c r="D2935" t="s">
        <v>86</v>
      </c>
      <c r="E2935">
        <v>14320.188</v>
      </c>
      <c r="F2935">
        <v>4.4539999999999997</v>
      </c>
      <c r="G2935">
        <f t="shared" si="45"/>
        <v>14320.188</v>
      </c>
    </row>
    <row r="2936" spans="1:7" x14ac:dyDescent="0.25">
      <c r="A2936">
        <v>133</v>
      </c>
      <c r="B2936">
        <v>89</v>
      </c>
      <c r="C2936">
        <v>222</v>
      </c>
      <c r="D2936" t="s">
        <v>87</v>
      </c>
      <c r="E2936">
        <v>16621.473999999998</v>
      </c>
      <c r="F2936">
        <v>5.1740000000000004</v>
      </c>
      <c r="G2936">
        <f t="shared" si="45"/>
        <v>16621.473999999998</v>
      </c>
    </row>
    <row r="2937" spans="1:7" x14ac:dyDescent="0.25">
      <c r="A2937">
        <v>132</v>
      </c>
      <c r="B2937">
        <v>90</v>
      </c>
      <c r="C2937">
        <v>222</v>
      </c>
      <c r="D2937" t="s">
        <v>88</v>
      </c>
      <c r="E2937">
        <v>17203.111000000001</v>
      </c>
      <c r="F2937">
        <v>12.279</v>
      </c>
      <c r="G2937">
        <f t="shared" si="45"/>
        <v>17203.111000000001</v>
      </c>
    </row>
    <row r="2938" spans="1:7" x14ac:dyDescent="0.25">
      <c r="A2938">
        <v>131</v>
      </c>
      <c r="B2938">
        <v>91</v>
      </c>
      <c r="C2938">
        <v>222</v>
      </c>
      <c r="D2938" t="s">
        <v>89</v>
      </c>
      <c r="E2938" t="s">
        <v>1174</v>
      </c>
      <c r="F2938" t="s">
        <v>525</v>
      </c>
      <c r="G2938" t="e">
        <f t="shared" si="45"/>
        <v>#VALUE!</v>
      </c>
    </row>
    <row r="2939" spans="1:7" x14ac:dyDescent="0.25">
      <c r="A2939">
        <v>130</v>
      </c>
      <c r="B2939">
        <v>92</v>
      </c>
      <c r="C2939">
        <v>222</v>
      </c>
      <c r="D2939" t="s">
        <v>90</v>
      </c>
      <c r="E2939">
        <v>24272.827000000001</v>
      </c>
      <c r="F2939">
        <v>51.994</v>
      </c>
      <c r="G2939">
        <f t="shared" si="45"/>
        <v>24272.827000000001</v>
      </c>
    </row>
    <row r="2940" spans="1:7" x14ac:dyDescent="0.25">
      <c r="A2940">
        <v>129</v>
      </c>
      <c r="B2940">
        <v>93</v>
      </c>
      <c r="C2940">
        <v>222</v>
      </c>
      <c r="D2940" t="s">
        <v>244</v>
      </c>
      <c r="E2940" t="s">
        <v>1175</v>
      </c>
      <c r="F2940" t="s">
        <v>203</v>
      </c>
      <c r="G2940" t="e">
        <f t="shared" si="45"/>
        <v>#VALUE!</v>
      </c>
    </row>
    <row r="2941" spans="1:7" x14ac:dyDescent="0.25">
      <c r="A2941">
        <v>140</v>
      </c>
      <c r="B2941">
        <v>83</v>
      </c>
      <c r="C2941">
        <v>223</v>
      </c>
      <c r="D2941" t="s">
        <v>81</v>
      </c>
      <c r="E2941" t="s">
        <v>1176</v>
      </c>
      <c r="F2941" t="s">
        <v>197</v>
      </c>
      <c r="G2941" t="e">
        <f t="shared" si="45"/>
        <v>#VALUE!</v>
      </c>
    </row>
    <row r="2942" spans="1:7" x14ac:dyDescent="0.25">
      <c r="A2942">
        <v>139</v>
      </c>
      <c r="B2942">
        <v>84</v>
      </c>
      <c r="C2942">
        <v>223</v>
      </c>
      <c r="D2942" t="s">
        <v>82</v>
      </c>
      <c r="E2942" t="s">
        <v>580</v>
      </c>
      <c r="F2942" t="s">
        <v>203</v>
      </c>
      <c r="G2942" t="e">
        <f t="shared" si="45"/>
        <v>#VALUE!</v>
      </c>
    </row>
    <row r="2943" spans="1:7" x14ac:dyDescent="0.25">
      <c r="A2943">
        <v>138</v>
      </c>
      <c r="B2943">
        <v>85</v>
      </c>
      <c r="C2943">
        <v>223</v>
      </c>
      <c r="D2943" t="s">
        <v>83</v>
      </c>
      <c r="E2943">
        <v>23428.006000000001</v>
      </c>
      <c r="F2943">
        <v>13.972</v>
      </c>
      <c r="G2943">
        <f t="shared" si="45"/>
        <v>23428.006000000001</v>
      </c>
    </row>
    <row r="2944" spans="1:7" x14ac:dyDescent="0.25">
      <c r="A2944">
        <v>137</v>
      </c>
      <c r="B2944">
        <v>86</v>
      </c>
      <c r="C2944">
        <v>223</v>
      </c>
      <c r="D2944" t="s">
        <v>84</v>
      </c>
      <c r="E2944">
        <v>20389.739000000001</v>
      </c>
      <c r="F2944">
        <v>7.8220000000000001</v>
      </c>
      <c r="G2944">
        <f t="shared" si="45"/>
        <v>20389.739000000001</v>
      </c>
    </row>
    <row r="2945" spans="1:7" x14ac:dyDescent="0.25">
      <c r="A2945">
        <v>136</v>
      </c>
      <c r="B2945">
        <v>87</v>
      </c>
      <c r="C2945">
        <v>223</v>
      </c>
      <c r="D2945" t="s">
        <v>85</v>
      </c>
      <c r="E2945">
        <v>18382.394</v>
      </c>
      <c r="F2945">
        <v>1.9319999999999999</v>
      </c>
      <c r="G2945">
        <f t="shared" si="45"/>
        <v>18382.394</v>
      </c>
    </row>
    <row r="2946" spans="1:7" x14ac:dyDescent="0.25">
      <c r="A2946">
        <v>135</v>
      </c>
      <c r="B2946">
        <v>88</v>
      </c>
      <c r="C2946">
        <v>223</v>
      </c>
      <c r="D2946" t="s">
        <v>86</v>
      </c>
      <c r="E2946">
        <v>17233.309000000001</v>
      </c>
      <c r="F2946">
        <v>2.09</v>
      </c>
      <c r="G2946">
        <f t="shared" si="45"/>
        <v>17233.309000000001</v>
      </c>
    </row>
    <row r="2947" spans="1:7" x14ac:dyDescent="0.25">
      <c r="A2947">
        <v>134</v>
      </c>
      <c r="B2947">
        <v>89</v>
      </c>
      <c r="C2947">
        <v>223</v>
      </c>
      <c r="D2947" t="s">
        <v>87</v>
      </c>
      <c r="E2947">
        <v>17825.882000000001</v>
      </c>
      <c r="F2947">
        <v>7.11</v>
      </c>
      <c r="G2947">
        <f t="shared" si="45"/>
        <v>17825.882000000001</v>
      </c>
    </row>
    <row r="2948" spans="1:7" x14ac:dyDescent="0.25">
      <c r="A2948">
        <v>133</v>
      </c>
      <c r="B2948">
        <v>90</v>
      </c>
      <c r="C2948">
        <v>223</v>
      </c>
      <c r="D2948" t="s">
        <v>88</v>
      </c>
      <c r="E2948">
        <v>19385.830999999998</v>
      </c>
      <c r="F2948">
        <v>9.2119999999999997</v>
      </c>
      <c r="G2948">
        <f t="shared" si="45"/>
        <v>19385.830999999998</v>
      </c>
    </row>
    <row r="2949" spans="1:7" x14ac:dyDescent="0.25">
      <c r="A2949">
        <v>132</v>
      </c>
      <c r="B2949">
        <v>91</v>
      </c>
      <c r="C2949">
        <v>223</v>
      </c>
      <c r="D2949" t="s">
        <v>89</v>
      </c>
      <c r="E2949">
        <v>22320.675999999999</v>
      </c>
      <c r="F2949">
        <v>71.063000000000002</v>
      </c>
      <c r="G2949">
        <f t="shared" si="45"/>
        <v>22320.675999999999</v>
      </c>
    </row>
    <row r="2950" spans="1:7" x14ac:dyDescent="0.25">
      <c r="A2950">
        <v>131</v>
      </c>
      <c r="B2950">
        <v>92</v>
      </c>
      <c r="C2950">
        <v>223</v>
      </c>
      <c r="D2950" t="s">
        <v>90</v>
      </c>
      <c r="E2950">
        <v>25837.006000000001</v>
      </c>
      <c r="F2950">
        <v>71.119</v>
      </c>
      <c r="G2950">
        <f t="shared" si="45"/>
        <v>25837.006000000001</v>
      </c>
    </row>
    <row r="2951" spans="1:7" x14ac:dyDescent="0.25">
      <c r="A2951">
        <v>130</v>
      </c>
      <c r="B2951">
        <v>93</v>
      </c>
      <c r="C2951">
        <v>223</v>
      </c>
      <c r="D2951" t="s">
        <v>244</v>
      </c>
      <c r="E2951" t="s">
        <v>1177</v>
      </c>
      <c r="F2951" t="s">
        <v>203</v>
      </c>
      <c r="G2951" t="e">
        <f t="shared" si="45"/>
        <v>#VALUE!</v>
      </c>
    </row>
    <row r="2952" spans="1:7" x14ac:dyDescent="0.25">
      <c r="A2952">
        <v>141</v>
      </c>
      <c r="B2952">
        <v>83</v>
      </c>
      <c r="C2952">
        <v>224</v>
      </c>
      <c r="D2952" t="s">
        <v>81</v>
      </c>
      <c r="E2952" t="s">
        <v>1178</v>
      </c>
      <c r="F2952" t="s">
        <v>609</v>
      </c>
      <c r="G2952" t="e">
        <f t="shared" si="45"/>
        <v>#VALUE!</v>
      </c>
    </row>
    <row r="2953" spans="1:7" x14ac:dyDescent="0.25">
      <c r="A2953">
        <v>140</v>
      </c>
      <c r="B2953">
        <v>84</v>
      </c>
      <c r="C2953">
        <v>224</v>
      </c>
      <c r="D2953" t="s">
        <v>82</v>
      </c>
      <c r="E2953" t="s">
        <v>1179</v>
      </c>
      <c r="F2953" t="s">
        <v>203</v>
      </c>
      <c r="G2953" t="e">
        <f t="shared" ref="G2953:G3016" si="46">IF(ISNUMBER(E2953),E2953,VALUE(SUBSTITUTE(E2953,"#",".01")))</f>
        <v>#VALUE!</v>
      </c>
    </row>
    <row r="2954" spans="1:7" x14ac:dyDescent="0.25">
      <c r="A2954">
        <v>139</v>
      </c>
      <c r="B2954">
        <v>85</v>
      </c>
      <c r="C2954">
        <v>224</v>
      </c>
      <c r="D2954" t="s">
        <v>83</v>
      </c>
      <c r="E2954">
        <v>27711.014999999999</v>
      </c>
      <c r="F2954">
        <v>22.356000000000002</v>
      </c>
      <c r="G2954">
        <f t="shared" si="46"/>
        <v>27711.014999999999</v>
      </c>
    </row>
    <row r="2955" spans="1:7" x14ac:dyDescent="0.25">
      <c r="A2955">
        <v>138</v>
      </c>
      <c r="B2955">
        <v>86</v>
      </c>
      <c r="C2955">
        <v>224</v>
      </c>
      <c r="D2955" t="s">
        <v>84</v>
      </c>
      <c r="E2955">
        <v>22445.098000000002</v>
      </c>
      <c r="F2955">
        <v>9.8140000000000001</v>
      </c>
      <c r="G2955">
        <f t="shared" si="46"/>
        <v>22445.098000000002</v>
      </c>
    </row>
    <row r="2956" spans="1:7" x14ac:dyDescent="0.25">
      <c r="A2956">
        <v>137</v>
      </c>
      <c r="B2956">
        <v>87</v>
      </c>
      <c r="C2956">
        <v>224</v>
      </c>
      <c r="D2956" t="s">
        <v>85</v>
      </c>
      <c r="E2956">
        <v>21748.616000000002</v>
      </c>
      <c r="F2956">
        <v>11.178000000000001</v>
      </c>
      <c r="G2956">
        <f t="shared" si="46"/>
        <v>21748.616000000002</v>
      </c>
    </row>
    <row r="2957" spans="1:7" x14ac:dyDescent="0.25">
      <c r="A2957">
        <v>136</v>
      </c>
      <c r="B2957">
        <v>88</v>
      </c>
      <c r="C2957">
        <v>224</v>
      </c>
      <c r="D2957" t="s">
        <v>86</v>
      </c>
      <c r="E2957">
        <v>18825.917000000001</v>
      </c>
      <c r="F2957">
        <v>1.8129999999999999</v>
      </c>
      <c r="G2957">
        <f t="shared" si="46"/>
        <v>18825.917000000001</v>
      </c>
    </row>
    <row r="2958" spans="1:7" x14ac:dyDescent="0.25">
      <c r="A2958">
        <v>135</v>
      </c>
      <c r="B2958">
        <v>89</v>
      </c>
      <c r="C2958">
        <v>224</v>
      </c>
      <c r="D2958" t="s">
        <v>87</v>
      </c>
      <c r="E2958">
        <v>20234.134999999998</v>
      </c>
      <c r="F2958">
        <v>4.0890000000000004</v>
      </c>
      <c r="G2958">
        <f t="shared" si="46"/>
        <v>20234.134999999998</v>
      </c>
    </row>
    <row r="2959" spans="1:7" x14ac:dyDescent="0.25">
      <c r="A2959">
        <v>134</v>
      </c>
      <c r="B2959">
        <v>90</v>
      </c>
      <c r="C2959">
        <v>224</v>
      </c>
      <c r="D2959" t="s">
        <v>88</v>
      </c>
      <c r="E2959">
        <v>19993.734</v>
      </c>
      <c r="F2959">
        <v>10.119999999999999</v>
      </c>
      <c r="G2959">
        <f t="shared" si="46"/>
        <v>19993.734</v>
      </c>
    </row>
    <row r="2960" spans="1:7" x14ac:dyDescent="0.25">
      <c r="A2960">
        <v>133</v>
      </c>
      <c r="B2960">
        <v>91</v>
      </c>
      <c r="C2960">
        <v>224</v>
      </c>
      <c r="D2960" t="s">
        <v>89</v>
      </c>
      <c r="E2960">
        <v>23862.277999999998</v>
      </c>
      <c r="F2960">
        <v>7.5869999999999997</v>
      </c>
      <c r="G2960">
        <f t="shared" si="46"/>
        <v>23862.277999999998</v>
      </c>
    </row>
    <row r="2961" spans="1:7" x14ac:dyDescent="0.25">
      <c r="A2961">
        <v>132</v>
      </c>
      <c r="B2961">
        <v>92</v>
      </c>
      <c r="C2961">
        <v>224</v>
      </c>
      <c r="D2961" t="s">
        <v>90</v>
      </c>
      <c r="E2961">
        <v>25722.252</v>
      </c>
      <c r="F2961">
        <v>23.170999999999999</v>
      </c>
      <c r="G2961">
        <f t="shared" si="46"/>
        <v>25722.252</v>
      </c>
    </row>
    <row r="2962" spans="1:7" x14ac:dyDescent="0.25">
      <c r="A2962">
        <v>131</v>
      </c>
      <c r="B2962">
        <v>93</v>
      </c>
      <c r="C2962">
        <v>224</v>
      </c>
      <c r="D2962" t="s">
        <v>244</v>
      </c>
      <c r="E2962" t="s">
        <v>1180</v>
      </c>
      <c r="F2962" t="s">
        <v>203</v>
      </c>
      <c r="G2962" t="e">
        <f t="shared" si="46"/>
        <v>#VALUE!</v>
      </c>
    </row>
    <row r="2963" spans="1:7" x14ac:dyDescent="0.25">
      <c r="A2963">
        <v>141</v>
      </c>
      <c r="B2963">
        <v>84</v>
      </c>
      <c r="C2963">
        <v>225</v>
      </c>
      <c r="D2963" t="s">
        <v>82</v>
      </c>
      <c r="E2963" t="s">
        <v>1181</v>
      </c>
      <c r="F2963" t="s">
        <v>200</v>
      </c>
      <c r="G2963" t="e">
        <f t="shared" si="46"/>
        <v>#VALUE!</v>
      </c>
    </row>
    <row r="2964" spans="1:7" x14ac:dyDescent="0.25">
      <c r="A2964">
        <v>140</v>
      </c>
      <c r="B2964">
        <v>85</v>
      </c>
      <c r="C2964">
        <v>225</v>
      </c>
      <c r="D2964" t="s">
        <v>83</v>
      </c>
      <c r="E2964" t="s">
        <v>1182</v>
      </c>
      <c r="F2964" t="s">
        <v>200</v>
      </c>
      <c r="G2964" t="e">
        <f t="shared" si="46"/>
        <v>#VALUE!</v>
      </c>
    </row>
    <row r="2965" spans="1:7" x14ac:dyDescent="0.25">
      <c r="A2965">
        <v>139</v>
      </c>
      <c r="B2965">
        <v>86</v>
      </c>
      <c r="C2965">
        <v>225</v>
      </c>
      <c r="D2965" t="s">
        <v>84</v>
      </c>
      <c r="E2965">
        <v>26534.141</v>
      </c>
      <c r="F2965">
        <v>11.14</v>
      </c>
      <c r="G2965">
        <f t="shared" si="46"/>
        <v>26534.141</v>
      </c>
    </row>
    <row r="2966" spans="1:7" x14ac:dyDescent="0.25">
      <c r="A2966">
        <v>138</v>
      </c>
      <c r="B2966">
        <v>87</v>
      </c>
      <c r="C2966">
        <v>225</v>
      </c>
      <c r="D2966" t="s">
        <v>85</v>
      </c>
      <c r="E2966">
        <v>23820.61</v>
      </c>
      <c r="F2966">
        <v>11.967000000000001</v>
      </c>
      <c r="G2966">
        <f t="shared" si="46"/>
        <v>23820.61</v>
      </c>
    </row>
    <row r="2967" spans="1:7" x14ac:dyDescent="0.25">
      <c r="A2967">
        <v>137</v>
      </c>
      <c r="B2967">
        <v>88</v>
      </c>
      <c r="C2967">
        <v>225</v>
      </c>
      <c r="D2967" t="s">
        <v>86</v>
      </c>
      <c r="E2967">
        <v>21993.109</v>
      </c>
      <c r="F2967">
        <v>2.5960000000000001</v>
      </c>
      <c r="G2967">
        <f t="shared" si="46"/>
        <v>21993.109</v>
      </c>
    </row>
    <row r="2968" spans="1:7" x14ac:dyDescent="0.25">
      <c r="A2968">
        <v>136</v>
      </c>
      <c r="B2968">
        <v>89</v>
      </c>
      <c r="C2968">
        <v>225</v>
      </c>
      <c r="D2968" t="s">
        <v>87</v>
      </c>
      <c r="E2968">
        <v>21637.346000000001</v>
      </c>
      <c r="F2968">
        <v>4.758</v>
      </c>
      <c r="G2968">
        <f t="shared" si="46"/>
        <v>21637.346000000001</v>
      </c>
    </row>
    <row r="2969" spans="1:7" x14ac:dyDescent="0.25">
      <c r="A2969">
        <v>135</v>
      </c>
      <c r="B2969">
        <v>90</v>
      </c>
      <c r="C2969">
        <v>225</v>
      </c>
      <c r="D2969" t="s">
        <v>88</v>
      </c>
      <c r="E2969">
        <v>22310.127</v>
      </c>
      <c r="F2969">
        <v>5.093</v>
      </c>
      <c r="G2969">
        <f t="shared" si="46"/>
        <v>22310.127</v>
      </c>
    </row>
    <row r="2970" spans="1:7" x14ac:dyDescent="0.25">
      <c r="A2970">
        <v>134</v>
      </c>
      <c r="B2970">
        <v>91</v>
      </c>
      <c r="C2970">
        <v>225</v>
      </c>
      <c r="D2970" t="s">
        <v>89</v>
      </c>
      <c r="E2970">
        <v>24340.724999999999</v>
      </c>
      <c r="F2970">
        <v>71.012</v>
      </c>
      <c r="G2970">
        <f t="shared" si="46"/>
        <v>24340.724999999999</v>
      </c>
    </row>
    <row r="2971" spans="1:7" x14ac:dyDescent="0.25">
      <c r="A2971">
        <v>133</v>
      </c>
      <c r="B2971">
        <v>92</v>
      </c>
      <c r="C2971">
        <v>225</v>
      </c>
      <c r="D2971" t="s">
        <v>90</v>
      </c>
      <c r="E2971">
        <v>27379.920999999998</v>
      </c>
      <c r="F2971">
        <v>10.909000000000001</v>
      </c>
      <c r="G2971">
        <f t="shared" si="46"/>
        <v>27379.920999999998</v>
      </c>
    </row>
    <row r="2972" spans="1:7" x14ac:dyDescent="0.25">
      <c r="A2972">
        <v>132</v>
      </c>
      <c r="B2972">
        <v>93</v>
      </c>
      <c r="C2972">
        <v>225</v>
      </c>
      <c r="D2972" t="s">
        <v>244</v>
      </c>
      <c r="E2972">
        <v>31587.704000000002</v>
      </c>
      <c r="F2972">
        <v>71.622</v>
      </c>
      <c r="G2972">
        <f t="shared" si="46"/>
        <v>31587.704000000002</v>
      </c>
    </row>
    <row r="2973" spans="1:7" x14ac:dyDescent="0.25">
      <c r="A2973">
        <v>142</v>
      </c>
      <c r="B2973">
        <v>84</v>
      </c>
      <c r="C2973">
        <v>226</v>
      </c>
      <c r="D2973" t="s">
        <v>82</v>
      </c>
      <c r="E2973" t="s">
        <v>1183</v>
      </c>
      <c r="F2973" t="s">
        <v>197</v>
      </c>
      <c r="G2973" t="e">
        <f t="shared" si="46"/>
        <v>#VALUE!</v>
      </c>
    </row>
    <row r="2974" spans="1:7" x14ac:dyDescent="0.25">
      <c r="A2974">
        <v>141</v>
      </c>
      <c r="B2974">
        <v>85</v>
      </c>
      <c r="C2974">
        <v>226</v>
      </c>
      <c r="D2974" t="s">
        <v>83</v>
      </c>
      <c r="E2974" t="s">
        <v>1184</v>
      </c>
      <c r="F2974" t="s">
        <v>200</v>
      </c>
      <c r="G2974" t="e">
        <f t="shared" si="46"/>
        <v>#VALUE!</v>
      </c>
    </row>
    <row r="2975" spans="1:7" x14ac:dyDescent="0.25">
      <c r="A2975">
        <v>140</v>
      </c>
      <c r="B2975">
        <v>86</v>
      </c>
      <c r="C2975">
        <v>226</v>
      </c>
      <c r="D2975" t="s">
        <v>84</v>
      </c>
      <c r="E2975">
        <v>28747.191999999999</v>
      </c>
      <c r="F2975">
        <v>10.477</v>
      </c>
      <c r="G2975">
        <f t="shared" si="46"/>
        <v>28747.191999999999</v>
      </c>
    </row>
    <row r="2976" spans="1:7" x14ac:dyDescent="0.25">
      <c r="A2976">
        <v>139</v>
      </c>
      <c r="B2976">
        <v>87</v>
      </c>
      <c r="C2976">
        <v>226</v>
      </c>
      <c r="D2976" t="s">
        <v>85</v>
      </c>
      <c r="E2976">
        <v>27520.539000000001</v>
      </c>
      <c r="F2976">
        <v>6.23</v>
      </c>
      <c r="G2976">
        <f t="shared" si="46"/>
        <v>27520.539000000001</v>
      </c>
    </row>
    <row r="2977" spans="1:7" x14ac:dyDescent="0.25">
      <c r="A2977">
        <v>138</v>
      </c>
      <c r="B2977">
        <v>88</v>
      </c>
      <c r="C2977">
        <v>226</v>
      </c>
      <c r="D2977" t="s">
        <v>86</v>
      </c>
      <c r="E2977">
        <v>23667.824000000001</v>
      </c>
      <c r="F2977">
        <v>1.9330000000000001</v>
      </c>
      <c r="G2977">
        <f t="shared" si="46"/>
        <v>23667.824000000001</v>
      </c>
    </row>
    <row r="2978" spans="1:7" x14ac:dyDescent="0.25">
      <c r="A2978">
        <v>137</v>
      </c>
      <c r="B2978">
        <v>89</v>
      </c>
      <c r="C2978">
        <v>226</v>
      </c>
      <c r="D2978" t="s">
        <v>87</v>
      </c>
      <c r="E2978">
        <v>24309.263999999999</v>
      </c>
      <c r="F2978">
        <v>3.1</v>
      </c>
      <c r="G2978">
        <f t="shared" si="46"/>
        <v>24309.263999999999</v>
      </c>
    </row>
    <row r="2979" spans="1:7" x14ac:dyDescent="0.25">
      <c r="A2979">
        <v>136</v>
      </c>
      <c r="B2979">
        <v>90</v>
      </c>
      <c r="C2979">
        <v>226</v>
      </c>
      <c r="D2979" t="s">
        <v>88</v>
      </c>
      <c r="E2979">
        <v>23197.633999999998</v>
      </c>
      <c r="F2979">
        <v>4.4809999999999999</v>
      </c>
      <c r="G2979">
        <f t="shared" si="46"/>
        <v>23197.633999999998</v>
      </c>
    </row>
    <row r="2980" spans="1:7" x14ac:dyDescent="0.25">
      <c r="A2980">
        <v>135</v>
      </c>
      <c r="B2980">
        <v>91</v>
      </c>
      <c r="C2980">
        <v>226</v>
      </c>
      <c r="D2980" t="s">
        <v>89</v>
      </c>
      <c r="E2980">
        <v>26033.276000000002</v>
      </c>
      <c r="F2980">
        <v>11.42</v>
      </c>
      <c r="G2980">
        <f t="shared" si="46"/>
        <v>26033.276000000002</v>
      </c>
    </row>
    <row r="2981" spans="1:7" x14ac:dyDescent="0.25">
      <c r="A2981">
        <v>134</v>
      </c>
      <c r="B2981">
        <v>92</v>
      </c>
      <c r="C2981">
        <v>226</v>
      </c>
      <c r="D2981" t="s">
        <v>90</v>
      </c>
      <c r="E2981">
        <v>27328.868999999999</v>
      </c>
      <c r="F2981">
        <v>12.999000000000001</v>
      </c>
      <c r="G2981">
        <f t="shared" si="46"/>
        <v>27328.868999999999</v>
      </c>
    </row>
    <row r="2982" spans="1:7" x14ac:dyDescent="0.25">
      <c r="A2982">
        <v>133</v>
      </c>
      <c r="B2982">
        <v>93</v>
      </c>
      <c r="C2982">
        <v>226</v>
      </c>
      <c r="D2982" t="s">
        <v>244</v>
      </c>
      <c r="E2982" t="s">
        <v>1185</v>
      </c>
      <c r="F2982" t="s">
        <v>485</v>
      </c>
      <c r="G2982" t="e">
        <f t="shared" si="46"/>
        <v>#VALUE!</v>
      </c>
    </row>
    <row r="2983" spans="1:7" x14ac:dyDescent="0.25">
      <c r="A2983">
        <v>143</v>
      </c>
      <c r="B2983">
        <v>84</v>
      </c>
      <c r="C2983">
        <v>227</v>
      </c>
      <c r="D2983" t="s">
        <v>82</v>
      </c>
      <c r="E2983" t="s">
        <v>1186</v>
      </c>
      <c r="F2983" t="s">
        <v>197</v>
      </c>
      <c r="G2983" t="e">
        <f t="shared" si="46"/>
        <v>#VALUE!</v>
      </c>
    </row>
    <row r="2984" spans="1:7" x14ac:dyDescent="0.25">
      <c r="A2984">
        <v>142</v>
      </c>
      <c r="B2984">
        <v>85</v>
      </c>
      <c r="C2984">
        <v>227</v>
      </c>
      <c r="D2984" t="s">
        <v>83</v>
      </c>
      <c r="E2984" t="s">
        <v>1187</v>
      </c>
      <c r="F2984" t="s">
        <v>200</v>
      </c>
      <c r="G2984" t="e">
        <f t="shared" si="46"/>
        <v>#VALUE!</v>
      </c>
    </row>
    <row r="2985" spans="1:7" x14ac:dyDescent="0.25">
      <c r="A2985">
        <v>141</v>
      </c>
      <c r="B2985">
        <v>86</v>
      </c>
      <c r="C2985">
        <v>227</v>
      </c>
      <c r="D2985" t="s">
        <v>84</v>
      </c>
      <c r="E2985">
        <v>32885.834000000003</v>
      </c>
      <c r="F2985">
        <v>14.090999999999999</v>
      </c>
      <c r="G2985">
        <f t="shared" si="46"/>
        <v>32885.834000000003</v>
      </c>
    </row>
    <row r="2986" spans="1:7" x14ac:dyDescent="0.25">
      <c r="A2986">
        <v>140</v>
      </c>
      <c r="B2986">
        <v>87</v>
      </c>
      <c r="C2986">
        <v>227</v>
      </c>
      <c r="D2986" t="s">
        <v>85</v>
      </c>
      <c r="E2986">
        <v>29682.445</v>
      </c>
      <c r="F2986">
        <v>5.8979999999999997</v>
      </c>
      <c r="G2986">
        <f t="shared" si="46"/>
        <v>29682.445</v>
      </c>
    </row>
    <row r="2987" spans="1:7" x14ac:dyDescent="0.25">
      <c r="A2987">
        <v>139</v>
      </c>
      <c r="B2987">
        <v>88</v>
      </c>
      <c r="C2987">
        <v>227</v>
      </c>
      <c r="D2987" t="s">
        <v>86</v>
      </c>
      <c r="E2987">
        <v>27177.710999999999</v>
      </c>
      <c r="F2987">
        <v>1.952</v>
      </c>
      <c r="G2987">
        <f t="shared" si="46"/>
        <v>27177.710999999999</v>
      </c>
    </row>
    <row r="2988" spans="1:7" x14ac:dyDescent="0.25">
      <c r="A2988">
        <v>138</v>
      </c>
      <c r="B2988">
        <v>89</v>
      </c>
      <c r="C2988">
        <v>227</v>
      </c>
      <c r="D2988" t="s">
        <v>87</v>
      </c>
      <c r="E2988">
        <v>25849.58</v>
      </c>
      <c r="F2988">
        <v>1.927</v>
      </c>
      <c r="G2988">
        <f t="shared" si="46"/>
        <v>25849.58</v>
      </c>
    </row>
    <row r="2989" spans="1:7" x14ac:dyDescent="0.25">
      <c r="A2989">
        <v>137</v>
      </c>
      <c r="B2989">
        <v>90</v>
      </c>
      <c r="C2989">
        <v>227</v>
      </c>
      <c r="D2989" t="s">
        <v>88</v>
      </c>
      <c r="E2989">
        <v>25804.823</v>
      </c>
      <c r="F2989">
        <v>2.0880000000000001</v>
      </c>
      <c r="G2989">
        <f t="shared" si="46"/>
        <v>25804.823</v>
      </c>
    </row>
    <row r="2990" spans="1:7" x14ac:dyDescent="0.25">
      <c r="A2990">
        <v>136</v>
      </c>
      <c r="B2990">
        <v>91</v>
      </c>
      <c r="C2990">
        <v>227</v>
      </c>
      <c r="D2990" t="s">
        <v>89</v>
      </c>
      <c r="E2990">
        <v>26831.198</v>
      </c>
      <c r="F2990">
        <v>7.42</v>
      </c>
      <c r="G2990">
        <f t="shared" si="46"/>
        <v>26831.198</v>
      </c>
    </row>
    <row r="2991" spans="1:7" x14ac:dyDescent="0.25">
      <c r="A2991">
        <v>135</v>
      </c>
      <c r="B2991">
        <v>92</v>
      </c>
      <c r="C2991">
        <v>227</v>
      </c>
      <c r="D2991" t="s">
        <v>90</v>
      </c>
      <c r="E2991">
        <v>29045.462</v>
      </c>
      <c r="F2991">
        <v>9.7050000000000001</v>
      </c>
      <c r="G2991">
        <f t="shared" si="46"/>
        <v>29045.462</v>
      </c>
    </row>
    <row r="2992" spans="1:7" x14ac:dyDescent="0.25">
      <c r="A2992">
        <v>134</v>
      </c>
      <c r="B2992">
        <v>93</v>
      </c>
      <c r="C2992">
        <v>227</v>
      </c>
      <c r="D2992" t="s">
        <v>244</v>
      </c>
      <c r="E2992">
        <v>32562.080000000002</v>
      </c>
      <c r="F2992">
        <v>72.506</v>
      </c>
      <c r="G2992">
        <f t="shared" si="46"/>
        <v>32562.080000000002</v>
      </c>
    </row>
    <row r="2993" spans="1:7" x14ac:dyDescent="0.25">
      <c r="A2993">
        <v>133</v>
      </c>
      <c r="B2993">
        <v>94</v>
      </c>
      <c r="C2993">
        <v>227</v>
      </c>
      <c r="D2993" t="s">
        <v>245</v>
      </c>
      <c r="E2993" t="s">
        <v>1188</v>
      </c>
      <c r="F2993" t="s">
        <v>454</v>
      </c>
      <c r="G2993" t="e">
        <f t="shared" si="46"/>
        <v>#VALUE!</v>
      </c>
    </row>
    <row r="2994" spans="1:7" x14ac:dyDescent="0.25">
      <c r="A2994">
        <v>143</v>
      </c>
      <c r="B2994">
        <v>85</v>
      </c>
      <c r="C2994">
        <v>228</v>
      </c>
      <c r="D2994" t="s">
        <v>83</v>
      </c>
      <c r="E2994" t="s">
        <v>1189</v>
      </c>
      <c r="F2994" t="s">
        <v>197</v>
      </c>
      <c r="G2994" t="e">
        <f t="shared" si="46"/>
        <v>#VALUE!</v>
      </c>
    </row>
    <row r="2995" spans="1:7" x14ac:dyDescent="0.25">
      <c r="A2995">
        <v>142</v>
      </c>
      <c r="B2995">
        <v>86</v>
      </c>
      <c r="C2995">
        <v>228</v>
      </c>
      <c r="D2995" t="s">
        <v>84</v>
      </c>
      <c r="E2995">
        <v>35243.464999999997</v>
      </c>
      <c r="F2995">
        <v>17.677</v>
      </c>
      <c r="G2995">
        <f t="shared" si="46"/>
        <v>35243.464999999997</v>
      </c>
    </row>
    <row r="2996" spans="1:7" x14ac:dyDescent="0.25">
      <c r="A2996">
        <v>141</v>
      </c>
      <c r="B2996">
        <v>87</v>
      </c>
      <c r="C2996">
        <v>228</v>
      </c>
      <c r="D2996" t="s">
        <v>85</v>
      </c>
      <c r="E2996">
        <v>33384.220999999998</v>
      </c>
      <c r="F2996">
        <v>6.7320000000000002</v>
      </c>
      <c r="G2996">
        <f t="shared" si="46"/>
        <v>33384.220999999998</v>
      </c>
    </row>
    <row r="2997" spans="1:7" x14ac:dyDescent="0.25">
      <c r="A2997">
        <v>140</v>
      </c>
      <c r="B2997">
        <v>88</v>
      </c>
      <c r="C2997">
        <v>228</v>
      </c>
      <c r="D2997" t="s">
        <v>86</v>
      </c>
      <c r="E2997">
        <v>28940.268</v>
      </c>
      <c r="F2997">
        <v>1.996</v>
      </c>
      <c r="G2997">
        <f t="shared" si="46"/>
        <v>28940.268</v>
      </c>
    </row>
    <row r="2998" spans="1:7" x14ac:dyDescent="0.25">
      <c r="A2998">
        <v>139</v>
      </c>
      <c r="B2998">
        <v>89</v>
      </c>
      <c r="C2998">
        <v>228</v>
      </c>
      <c r="D2998" t="s">
        <v>87</v>
      </c>
      <c r="E2998">
        <v>28894.727999999999</v>
      </c>
      <c r="F2998">
        <v>2.0939999999999999</v>
      </c>
      <c r="G2998">
        <f t="shared" si="46"/>
        <v>28894.727999999999</v>
      </c>
    </row>
    <row r="2999" spans="1:7" x14ac:dyDescent="0.25">
      <c r="A2999">
        <v>138</v>
      </c>
      <c r="B2999">
        <v>90</v>
      </c>
      <c r="C2999">
        <v>228</v>
      </c>
      <c r="D2999" t="s">
        <v>88</v>
      </c>
      <c r="E2999">
        <v>26770.984</v>
      </c>
      <c r="F2999">
        <v>1.8069999999999999</v>
      </c>
      <c r="G2999">
        <f t="shared" si="46"/>
        <v>26770.984</v>
      </c>
    </row>
    <row r="3000" spans="1:7" x14ac:dyDescent="0.25">
      <c r="A3000">
        <v>137</v>
      </c>
      <c r="B3000">
        <v>91</v>
      </c>
      <c r="C3000">
        <v>228</v>
      </c>
      <c r="D3000" t="s">
        <v>89</v>
      </c>
      <c r="E3000">
        <v>28923.585999999999</v>
      </c>
      <c r="F3000">
        <v>4.34</v>
      </c>
      <c r="G3000">
        <f t="shared" si="46"/>
        <v>28923.585999999999</v>
      </c>
    </row>
    <row r="3001" spans="1:7" x14ac:dyDescent="0.25">
      <c r="A3001">
        <v>136</v>
      </c>
      <c r="B3001">
        <v>92</v>
      </c>
      <c r="C3001">
        <v>228</v>
      </c>
      <c r="D3001" t="s">
        <v>90</v>
      </c>
      <c r="E3001">
        <v>29222.225999999999</v>
      </c>
      <c r="F3001">
        <v>14.353999999999999</v>
      </c>
      <c r="G3001">
        <f t="shared" si="46"/>
        <v>29222.225999999999</v>
      </c>
    </row>
    <row r="3002" spans="1:7" x14ac:dyDescent="0.25">
      <c r="A3002">
        <v>135</v>
      </c>
      <c r="B3002">
        <v>93</v>
      </c>
      <c r="C3002">
        <v>228</v>
      </c>
      <c r="D3002" t="s">
        <v>244</v>
      </c>
      <c r="E3002">
        <v>33595.694000000003</v>
      </c>
      <c r="F3002">
        <v>50.572000000000003</v>
      </c>
      <c r="G3002">
        <f t="shared" si="46"/>
        <v>33595.694000000003</v>
      </c>
    </row>
    <row r="3003" spans="1:7" x14ac:dyDescent="0.25">
      <c r="A3003">
        <v>134</v>
      </c>
      <c r="B3003">
        <v>94</v>
      </c>
      <c r="C3003">
        <v>228</v>
      </c>
      <c r="D3003" t="s">
        <v>245</v>
      </c>
      <c r="E3003">
        <v>36087.370000000003</v>
      </c>
      <c r="F3003">
        <v>29.143000000000001</v>
      </c>
      <c r="G3003">
        <f t="shared" si="46"/>
        <v>36087.370000000003</v>
      </c>
    </row>
    <row r="3004" spans="1:7" x14ac:dyDescent="0.25">
      <c r="A3004">
        <v>144</v>
      </c>
      <c r="B3004">
        <v>85</v>
      </c>
      <c r="C3004">
        <v>229</v>
      </c>
      <c r="D3004" t="s">
        <v>83</v>
      </c>
      <c r="E3004" t="s">
        <v>1190</v>
      </c>
      <c r="F3004" t="s">
        <v>197</v>
      </c>
      <c r="G3004" t="e">
        <f t="shared" si="46"/>
        <v>#VALUE!</v>
      </c>
    </row>
    <row r="3005" spans="1:7" x14ac:dyDescent="0.25">
      <c r="A3005">
        <v>143</v>
      </c>
      <c r="B3005">
        <v>86</v>
      </c>
      <c r="C3005">
        <v>229</v>
      </c>
      <c r="D3005" t="s">
        <v>84</v>
      </c>
      <c r="E3005">
        <v>39362.400000000001</v>
      </c>
      <c r="F3005">
        <v>13.041</v>
      </c>
      <c r="G3005">
        <f t="shared" si="46"/>
        <v>39362.400000000001</v>
      </c>
    </row>
    <row r="3006" spans="1:7" x14ac:dyDescent="0.25">
      <c r="A3006">
        <v>142</v>
      </c>
      <c r="B3006">
        <v>87</v>
      </c>
      <c r="C3006">
        <v>229</v>
      </c>
      <c r="D3006" t="s">
        <v>85</v>
      </c>
      <c r="E3006">
        <v>35668.262000000002</v>
      </c>
      <c r="F3006">
        <v>5.0010000000000003</v>
      </c>
      <c r="G3006">
        <f t="shared" si="46"/>
        <v>35668.262000000002</v>
      </c>
    </row>
    <row r="3007" spans="1:7" x14ac:dyDescent="0.25">
      <c r="A3007">
        <v>141</v>
      </c>
      <c r="B3007">
        <v>88</v>
      </c>
      <c r="C3007">
        <v>229</v>
      </c>
      <c r="D3007" t="s">
        <v>86</v>
      </c>
      <c r="E3007">
        <v>32561.963</v>
      </c>
      <c r="F3007">
        <v>15.441000000000001</v>
      </c>
      <c r="G3007">
        <f t="shared" si="46"/>
        <v>32561.963</v>
      </c>
    </row>
    <row r="3008" spans="1:7" x14ac:dyDescent="0.25">
      <c r="A3008">
        <v>140</v>
      </c>
      <c r="B3008">
        <v>89</v>
      </c>
      <c r="C3008">
        <v>229</v>
      </c>
      <c r="D3008" t="s">
        <v>87</v>
      </c>
      <c r="E3008">
        <v>30689.933000000001</v>
      </c>
      <c r="F3008">
        <v>12.109</v>
      </c>
      <c r="G3008">
        <f t="shared" si="46"/>
        <v>30689.933000000001</v>
      </c>
    </row>
    <row r="3009" spans="1:7" x14ac:dyDescent="0.25">
      <c r="A3009">
        <v>139</v>
      </c>
      <c r="B3009">
        <v>90</v>
      </c>
      <c r="C3009">
        <v>229</v>
      </c>
      <c r="D3009" t="s">
        <v>88</v>
      </c>
      <c r="E3009">
        <v>29585.582999999999</v>
      </c>
      <c r="F3009">
        <v>2.4049999999999998</v>
      </c>
      <c r="G3009">
        <f t="shared" si="46"/>
        <v>29585.582999999999</v>
      </c>
    </row>
    <row r="3010" spans="1:7" x14ac:dyDescent="0.25">
      <c r="A3010">
        <v>138</v>
      </c>
      <c r="B3010">
        <v>91</v>
      </c>
      <c r="C3010">
        <v>229</v>
      </c>
      <c r="D3010" t="s">
        <v>89</v>
      </c>
      <c r="E3010">
        <v>29896.907999999999</v>
      </c>
      <c r="F3010">
        <v>3.28</v>
      </c>
      <c r="G3010">
        <f t="shared" si="46"/>
        <v>29896.907999999999</v>
      </c>
    </row>
    <row r="3011" spans="1:7" x14ac:dyDescent="0.25">
      <c r="A3011">
        <v>137</v>
      </c>
      <c r="B3011">
        <v>92</v>
      </c>
      <c r="C3011">
        <v>229</v>
      </c>
      <c r="D3011" t="s">
        <v>90</v>
      </c>
      <c r="E3011">
        <v>31210.554</v>
      </c>
      <c r="F3011">
        <v>5.9379999999999997</v>
      </c>
      <c r="G3011">
        <f t="shared" si="46"/>
        <v>31210.554</v>
      </c>
    </row>
    <row r="3012" spans="1:7" x14ac:dyDescent="0.25">
      <c r="A3012">
        <v>136</v>
      </c>
      <c r="B3012">
        <v>93</v>
      </c>
      <c r="C3012">
        <v>229</v>
      </c>
      <c r="D3012" t="s">
        <v>244</v>
      </c>
      <c r="E3012">
        <v>33779.675000000003</v>
      </c>
      <c r="F3012">
        <v>86.847999999999999</v>
      </c>
      <c r="G3012">
        <f t="shared" si="46"/>
        <v>33779.675000000003</v>
      </c>
    </row>
    <row r="3013" spans="1:7" x14ac:dyDescent="0.25">
      <c r="A3013">
        <v>135</v>
      </c>
      <c r="B3013">
        <v>94</v>
      </c>
      <c r="C3013">
        <v>229</v>
      </c>
      <c r="D3013" t="s">
        <v>245</v>
      </c>
      <c r="E3013">
        <v>37395.589999999997</v>
      </c>
      <c r="F3013">
        <v>51.176000000000002</v>
      </c>
      <c r="G3013">
        <f t="shared" si="46"/>
        <v>37395.589999999997</v>
      </c>
    </row>
    <row r="3014" spans="1:7" x14ac:dyDescent="0.25">
      <c r="A3014">
        <v>134</v>
      </c>
      <c r="B3014">
        <v>95</v>
      </c>
      <c r="C3014">
        <v>229</v>
      </c>
      <c r="D3014" t="s">
        <v>246</v>
      </c>
      <c r="E3014">
        <v>42150.02</v>
      </c>
      <c r="F3014">
        <v>87.347999999999999</v>
      </c>
      <c r="G3014">
        <f t="shared" si="46"/>
        <v>42150.02</v>
      </c>
    </row>
    <row r="3015" spans="1:7" x14ac:dyDescent="0.25">
      <c r="A3015">
        <v>144</v>
      </c>
      <c r="B3015">
        <v>86</v>
      </c>
      <c r="C3015">
        <v>230</v>
      </c>
      <c r="D3015" t="s">
        <v>84</v>
      </c>
      <c r="E3015" t="s">
        <v>1191</v>
      </c>
      <c r="F3015" t="s">
        <v>203</v>
      </c>
      <c r="G3015" t="e">
        <f t="shared" si="46"/>
        <v>#VALUE!</v>
      </c>
    </row>
    <row r="3016" spans="1:7" x14ac:dyDescent="0.25">
      <c r="A3016">
        <v>143</v>
      </c>
      <c r="B3016">
        <v>87</v>
      </c>
      <c r="C3016">
        <v>230</v>
      </c>
      <c r="D3016" t="s">
        <v>85</v>
      </c>
      <c r="E3016">
        <v>39486.767999999996</v>
      </c>
      <c r="F3016">
        <v>6.5410000000000004</v>
      </c>
      <c r="G3016">
        <f t="shared" si="46"/>
        <v>39486.767999999996</v>
      </c>
    </row>
    <row r="3017" spans="1:7" x14ac:dyDescent="0.25">
      <c r="A3017">
        <v>142</v>
      </c>
      <c r="B3017">
        <v>88</v>
      </c>
      <c r="C3017">
        <v>230</v>
      </c>
      <c r="D3017" t="s">
        <v>86</v>
      </c>
      <c r="E3017">
        <v>34516.305999999997</v>
      </c>
      <c r="F3017">
        <v>10.295999999999999</v>
      </c>
      <c r="G3017">
        <f t="shared" ref="G3017:G3080" si="47">IF(ISNUMBER(E3017),E3017,VALUE(SUBSTITUTE(E3017,"#",".01")))</f>
        <v>34516.305999999997</v>
      </c>
    </row>
    <row r="3018" spans="1:7" x14ac:dyDescent="0.25">
      <c r="A3018">
        <v>141</v>
      </c>
      <c r="B3018">
        <v>89</v>
      </c>
      <c r="C3018">
        <v>230</v>
      </c>
      <c r="D3018" t="s">
        <v>87</v>
      </c>
      <c r="E3018">
        <v>33838.383000000002</v>
      </c>
      <c r="F3018">
        <v>15.835000000000001</v>
      </c>
      <c r="G3018">
        <f t="shared" si="47"/>
        <v>33838.383000000002</v>
      </c>
    </row>
    <row r="3019" spans="1:7" x14ac:dyDescent="0.25">
      <c r="A3019">
        <v>140</v>
      </c>
      <c r="B3019">
        <v>90</v>
      </c>
      <c r="C3019">
        <v>230</v>
      </c>
      <c r="D3019" t="s">
        <v>88</v>
      </c>
      <c r="E3019">
        <v>30862.593000000001</v>
      </c>
      <c r="F3019">
        <v>1.21</v>
      </c>
      <c r="G3019">
        <f t="shared" si="47"/>
        <v>30862.593000000001</v>
      </c>
    </row>
    <row r="3020" spans="1:7" x14ac:dyDescent="0.25">
      <c r="A3020">
        <v>139</v>
      </c>
      <c r="B3020">
        <v>91</v>
      </c>
      <c r="C3020">
        <v>230</v>
      </c>
      <c r="D3020" t="s">
        <v>89</v>
      </c>
      <c r="E3020">
        <v>32173.607</v>
      </c>
      <c r="F3020">
        <v>3.0379999999999998</v>
      </c>
      <c r="G3020">
        <f t="shared" si="47"/>
        <v>32173.607</v>
      </c>
    </row>
    <row r="3021" spans="1:7" x14ac:dyDescent="0.25">
      <c r="A3021">
        <v>138</v>
      </c>
      <c r="B3021">
        <v>92</v>
      </c>
      <c r="C3021">
        <v>230</v>
      </c>
      <c r="D3021" t="s">
        <v>90</v>
      </c>
      <c r="E3021">
        <v>31615.002</v>
      </c>
      <c r="F3021">
        <v>4.5090000000000003</v>
      </c>
      <c r="G3021">
        <f t="shared" si="47"/>
        <v>31615.002</v>
      </c>
    </row>
    <row r="3022" spans="1:7" x14ac:dyDescent="0.25">
      <c r="A3022">
        <v>137</v>
      </c>
      <c r="B3022">
        <v>93</v>
      </c>
      <c r="C3022">
        <v>230</v>
      </c>
      <c r="D3022" t="s">
        <v>244</v>
      </c>
      <c r="E3022">
        <v>35236.290999999997</v>
      </c>
      <c r="F3022">
        <v>51.287999999999997</v>
      </c>
      <c r="G3022">
        <f t="shared" si="47"/>
        <v>35236.290999999997</v>
      </c>
    </row>
    <row r="3023" spans="1:7" x14ac:dyDescent="0.25">
      <c r="A3023">
        <v>136</v>
      </c>
      <c r="B3023">
        <v>94</v>
      </c>
      <c r="C3023">
        <v>230</v>
      </c>
      <c r="D3023" t="s">
        <v>245</v>
      </c>
      <c r="E3023">
        <v>36934.392</v>
      </c>
      <c r="F3023">
        <v>14.824</v>
      </c>
      <c r="G3023">
        <f t="shared" si="47"/>
        <v>36934.392</v>
      </c>
    </row>
    <row r="3024" spans="1:7" x14ac:dyDescent="0.25">
      <c r="A3024">
        <v>135</v>
      </c>
      <c r="B3024">
        <v>95</v>
      </c>
      <c r="C3024">
        <v>230</v>
      </c>
      <c r="D3024" t="s">
        <v>246</v>
      </c>
      <c r="E3024" t="s">
        <v>1192</v>
      </c>
      <c r="F3024" t="s">
        <v>1193</v>
      </c>
      <c r="G3024" t="e">
        <f t="shared" si="47"/>
        <v>#VALUE!</v>
      </c>
    </row>
    <row r="3025" spans="1:7" x14ac:dyDescent="0.25">
      <c r="A3025">
        <v>145</v>
      </c>
      <c r="B3025">
        <v>86</v>
      </c>
      <c r="C3025">
        <v>231</v>
      </c>
      <c r="D3025" t="s">
        <v>84</v>
      </c>
      <c r="E3025" t="s">
        <v>501</v>
      </c>
      <c r="F3025" t="s">
        <v>200</v>
      </c>
      <c r="G3025" t="e">
        <f t="shared" si="47"/>
        <v>#VALUE!</v>
      </c>
    </row>
    <row r="3026" spans="1:7" x14ac:dyDescent="0.25">
      <c r="A3026">
        <v>144</v>
      </c>
      <c r="B3026">
        <v>87</v>
      </c>
      <c r="C3026">
        <v>231</v>
      </c>
      <c r="D3026" t="s">
        <v>85</v>
      </c>
      <c r="E3026">
        <v>42080.574999999997</v>
      </c>
      <c r="F3026">
        <v>7.7309999999999999</v>
      </c>
      <c r="G3026">
        <f t="shared" si="47"/>
        <v>42080.574999999997</v>
      </c>
    </row>
    <row r="3027" spans="1:7" x14ac:dyDescent="0.25">
      <c r="A3027">
        <v>143</v>
      </c>
      <c r="B3027">
        <v>88</v>
      </c>
      <c r="C3027">
        <v>231</v>
      </c>
      <c r="D3027" t="s">
        <v>86</v>
      </c>
      <c r="E3027">
        <v>38216.485999999997</v>
      </c>
      <c r="F3027">
        <v>11.37</v>
      </c>
      <c r="G3027">
        <f t="shared" si="47"/>
        <v>38216.485999999997</v>
      </c>
    </row>
    <row r="3028" spans="1:7" x14ac:dyDescent="0.25">
      <c r="A3028">
        <v>142</v>
      </c>
      <c r="B3028">
        <v>89</v>
      </c>
      <c r="C3028">
        <v>231</v>
      </c>
      <c r="D3028" t="s">
        <v>87</v>
      </c>
      <c r="E3028">
        <v>35762.849000000002</v>
      </c>
      <c r="F3028">
        <v>13.041</v>
      </c>
      <c r="G3028">
        <f t="shared" si="47"/>
        <v>35762.849000000002</v>
      </c>
    </row>
    <row r="3029" spans="1:7" x14ac:dyDescent="0.25">
      <c r="A3029">
        <v>141</v>
      </c>
      <c r="B3029">
        <v>90</v>
      </c>
      <c r="C3029">
        <v>231</v>
      </c>
      <c r="D3029" t="s">
        <v>88</v>
      </c>
      <c r="E3029">
        <v>33815.891000000003</v>
      </c>
      <c r="F3029">
        <v>1.218</v>
      </c>
      <c r="G3029">
        <f t="shared" si="47"/>
        <v>33815.891000000003</v>
      </c>
    </row>
    <row r="3030" spans="1:7" x14ac:dyDescent="0.25">
      <c r="A3030">
        <v>140</v>
      </c>
      <c r="B3030">
        <v>91</v>
      </c>
      <c r="C3030">
        <v>231</v>
      </c>
      <c r="D3030" t="s">
        <v>89</v>
      </c>
      <c r="E3030">
        <v>33424.404000000002</v>
      </c>
      <c r="F3030">
        <v>1.772</v>
      </c>
      <c r="G3030">
        <f t="shared" si="47"/>
        <v>33424.404000000002</v>
      </c>
    </row>
    <row r="3031" spans="1:7" x14ac:dyDescent="0.25">
      <c r="A3031">
        <v>139</v>
      </c>
      <c r="B3031">
        <v>92</v>
      </c>
      <c r="C3031">
        <v>231</v>
      </c>
      <c r="D3031" t="s">
        <v>90</v>
      </c>
      <c r="E3031">
        <v>33806.014999999999</v>
      </c>
      <c r="F3031">
        <v>2.67</v>
      </c>
      <c r="G3031">
        <f t="shared" si="47"/>
        <v>33806.014999999999</v>
      </c>
    </row>
    <row r="3032" spans="1:7" x14ac:dyDescent="0.25">
      <c r="A3032">
        <v>138</v>
      </c>
      <c r="B3032">
        <v>93</v>
      </c>
      <c r="C3032">
        <v>231</v>
      </c>
      <c r="D3032" t="s">
        <v>244</v>
      </c>
      <c r="E3032">
        <v>35624.512999999999</v>
      </c>
      <c r="F3032">
        <v>50.546999999999997</v>
      </c>
      <c r="G3032">
        <f t="shared" si="47"/>
        <v>35624.512999999999</v>
      </c>
    </row>
    <row r="3033" spans="1:7" x14ac:dyDescent="0.25">
      <c r="A3033">
        <v>137</v>
      </c>
      <c r="B3033">
        <v>94</v>
      </c>
      <c r="C3033">
        <v>231</v>
      </c>
      <c r="D3033" t="s">
        <v>245</v>
      </c>
      <c r="E3033">
        <v>38309.004999999997</v>
      </c>
      <c r="F3033">
        <v>22.548999999999999</v>
      </c>
      <c r="G3033">
        <f t="shared" si="47"/>
        <v>38309.004999999997</v>
      </c>
    </row>
    <row r="3034" spans="1:7" x14ac:dyDescent="0.25">
      <c r="A3034">
        <v>136</v>
      </c>
      <c r="B3034">
        <v>95</v>
      </c>
      <c r="C3034">
        <v>231</v>
      </c>
      <c r="D3034" t="s">
        <v>246</v>
      </c>
      <c r="E3034" t="s">
        <v>1194</v>
      </c>
      <c r="F3034" t="s">
        <v>225</v>
      </c>
      <c r="G3034" t="e">
        <f t="shared" si="47"/>
        <v>#VALUE!</v>
      </c>
    </row>
    <row r="3035" spans="1:7" x14ac:dyDescent="0.25">
      <c r="A3035">
        <v>135</v>
      </c>
      <c r="B3035">
        <v>96</v>
      </c>
      <c r="C3035">
        <v>231</v>
      </c>
      <c r="D3035" t="s">
        <v>247</v>
      </c>
      <c r="E3035" t="s">
        <v>1195</v>
      </c>
      <c r="F3035" t="s">
        <v>225</v>
      </c>
      <c r="G3035" t="e">
        <f t="shared" si="47"/>
        <v>#VALUE!</v>
      </c>
    </row>
    <row r="3036" spans="1:7" x14ac:dyDescent="0.25">
      <c r="A3036">
        <v>145</v>
      </c>
      <c r="B3036">
        <v>87</v>
      </c>
      <c r="C3036">
        <v>232</v>
      </c>
      <c r="D3036" t="s">
        <v>85</v>
      </c>
      <c r="E3036">
        <v>46072.834000000003</v>
      </c>
      <c r="F3036">
        <v>13.972</v>
      </c>
      <c r="G3036">
        <f t="shared" si="47"/>
        <v>46072.834000000003</v>
      </c>
    </row>
    <row r="3037" spans="1:7" x14ac:dyDescent="0.25">
      <c r="A3037">
        <v>144</v>
      </c>
      <c r="B3037">
        <v>88</v>
      </c>
      <c r="C3037">
        <v>232</v>
      </c>
      <c r="D3037" t="s">
        <v>86</v>
      </c>
      <c r="E3037">
        <v>40496.953000000001</v>
      </c>
      <c r="F3037">
        <v>9.1509999999999998</v>
      </c>
      <c r="G3037">
        <f t="shared" si="47"/>
        <v>40496.953000000001</v>
      </c>
    </row>
    <row r="3038" spans="1:7" x14ac:dyDescent="0.25">
      <c r="A3038">
        <v>143</v>
      </c>
      <c r="B3038">
        <v>89</v>
      </c>
      <c r="C3038">
        <v>232</v>
      </c>
      <c r="D3038" t="s">
        <v>87</v>
      </c>
      <c r="E3038">
        <v>39154.419000000002</v>
      </c>
      <c r="F3038">
        <v>13.041</v>
      </c>
      <c r="G3038">
        <f t="shared" si="47"/>
        <v>39154.419000000002</v>
      </c>
    </row>
    <row r="3039" spans="1:7" x14ac:dyDescent="0.25">
      <c r="A3039">
        <v>142</v>
      </c>
      <c r="B3039">
        <v>90</v>
      </c>
      <c r="C3039">
        <v>232</v>
      </c>
      <c r="D3039" t="s">
        <v>88</v>
      </c>
      <c r="E3039">
        <v>35446.784</v>
      </c>
      <c r="F3039">
        <v>1.4219999999999999</v>
      </c>
      <c r="G3039">
        <f t="shared" si="47"/>
        <v>35446.784</v>
      </c>
    </row>
    <row r="3040" spans="1:7" x14ac:dyDescent="0.25">
      <c r="A3040">
        <v>141</v>
      </c>
      <c r="B3040">
        <v>91</v>
      </c>
      <c r="C3040">
        <v>232</v>
      </c>
      <c r="D3040" t="s">
        <v>89</v>
      </c>
      <c r="E3040">
        <v>35946.633000000002</v>
      </c>
      <c r="F3040">
        <v>7.6449999999999996</v>
      </c>
      <c r="G3040">
        <f t="shared" si="47"/>
        <v>35946.633000000002</v>
      </c>
    </row>
    <row r="3041" spans="1:7" x14ac:dyDescent="0.25">
      <c r="A3041">
        <v>140</v>
      </c>
      <c r="B3041">
        <v>92</v>
      </c>
      <c r="C3041">
        <v>232</v>
      </c>
      <c r="D3041" t="s">
        <v>90</v>
      </c>
      <c r="E3041">
        <v>34609.53</v>
      </c>
      <c r="F3041">
        <v>1.8089999999999999</v>
      </c>
      <c r="G3041">
        <f t="shared" si="47"/>
        <v>34609.53</v>
      </c>
    </row>
    <row r="3042" spans="1:7" x14ac:dyDescent="0.25">
      <c r="A3042">
        <v>139</v>
      </c>
      <c r="B3042">
        <v>93</v>
      </c>
      <c r="C3042">
        <v>232</v>
      </c>
      <c r="D3042" t="s">
        <v>244</v>
      </c>
      <c r="E3042" t="s">
        <v>1196</v>
      </c>
      <c r="F3042" t="s">
        <v>454</v>
      </c>
      <c r="G3042" t="e">
        <f t="shared" si="47"/>
        <v>#VALUE!</v>
      </c>
    </row>
    <row r="3043" spans="1:7" x14ac:dyDescent="0.25">
      <c r="A3043">
        <v>138</v>
      </c>
      <c r="B3043">
        <v>94</v>
      </c>
      <c r="C3043">
        <v>232</v>
      </c>
      <c r="D3043" t="s">
        <v>245</v>
      </c>
      <c r="E3043">
        <v>38363.14</v>
      </c>
      <c r="F3043">
        <v>17.594999999999999</v>
      </c>
      <c r="G3043">
        <f t="shared" si="47"/>
        <v>38363.14</v>
      </c>
    </row>
    <row r="3044" spans="1:7" x14ac:dyDescent="0.25">
      <c r="A3044">
        <v>137</v>
      </c>
      <c r="B3044">
        <v>95</v>
      </c>
      <c r="C3044">
        <v>232</v>
      </c>
      <c r="D3044" t="s">
        <v>246</v>
      </c>
      <c r="E3044" t="s">
        <v>1197</v>
      </c>
      <c r="F3044" t="s">
        <v>225</v>
      </c>
      <c r="G3044" t="e">
        <f t="shared" si="47"/>
        <v>#VALUE!</v>
      </c>
    </row>
    <row r="3045" spans="1:7" x14ac:dyDescent="0.25">
      <c r="A3045">
        <v>136</v>
      </c>
      <c r="B3045">
        <v>96</v>
      </c>
      <c r="C3045">
        <v>232</v>
      </c>
      <c r="D3045" t="s">
        <v>247</v>
      </c>
      <c r="E3045" t="s">
        <v>1198</v>
      </c>
      <c r="F3045" t="s">
        <v>223</v>
      </c>
      <c r="G3045" t="e">
        <f t="shared" si="47"/>
        <v>#VALUE!</v>
      </c>
    </row>
    <row r="3046" spans="1:7" x14ac:dyDescent="0.25">
      <c r="A3046">
        <v>146</v>
      </c>
      <c r="B3046">
        <v>87</v>
      </c>
      <c r="C3046">
        <v>233</v>
      </c>
      <c r="D3046" t="s">
        <v>85</v>
      </c>
      <c r="E3046">
        <v>48920.050999999999</v>
      </c>
      <c r="F3046">
        <v>19.561</v>
      </c>
      <c r="G3046">
        <f t="shared" si="47"/>
        <v>48920.050999999999</v>
      </c>
    </row>
    <row r="3047" spans="1:7" x14ac:dyDescent="0.25">
      <c r="A3047">
        <v>145</v>
      </c>
      <c r="B3047">
        <v>88</v>
      </c>
      <c r="C3047">
        <v>233</v>
      </c>
      <c r="D3047" t="s">
        <v>86</v>
      </c>
      <c r="E3047">
        <v>44334.06</v>
      </c>
      <c r="F3047">
        <v>8.6029999999999998</v>
      </c>
      <c r="G3047">
        <f t="shared" si="47"/>
        <v>44334.06</v>
      </c>
    </row>
    <row r="3048" spans="1:7" x14ac:dyDescent="0.25">
      <c r="A3048">
        <v>144</v>
      </c>
      <c r="B3048">
        <v>89</v>
      </c>
      <c r="C3048">
        <v>233</v>
      </c>
      <c r="D3048" t="s">
        <v>87</v>
      </c>
      <c r="E3048">
        <v>41308.033000000003</v>
      </c>
      <c r="F3048">
        <v>13.041</v>
      </c>
      <c r="G3048">
        <f t="shared" si="47"/>
        <v>41308.033000000003</v>
      </c>
    </row>
    <row r="3049" spans="1:7" x14ac:dyDescent="0.25">
      <c r="A3049">
        <v>143</v>
      </c>
      <c r="B3049">
        <v>90</v>
      </c>
      <c r="C3049">
        <v>233</v>
      </c>
      <c r="D3049" t="s">
        <v>88</v>
      </c>
      <c r="E3049">
        <v>38731.714999999997</v>
      </c>
      <c r="F3049">
        <v>1.425</v>
      </c>
      <c r="G3049">
        <f t="shared" si="47"/>
        <v>38731.714999999997</v>
      </c>
    </row>
    <row r="3050" spans="1:7" x14ac:dyDescent="0.25">
      <c r="A3050">
        <v>142</v>
      </c>
      <c r="B3050">
        <v>91</v>
      </c>
      <c r="C3050">
        <v>233</v>
      </c>
      <c r="D3050" t="s">
        <v>89</v>
      </c>
      <c r="E3050">
        <v>37489.472000000002</v>
      </c>
      <c r="F3050">
        <v>1.3360000000000001</v>
      </c>
      <c r="G3050">
        <f t="shared" si="47"/>
        <v>37489.472000000002</v>
      </c>
    </row>
    <row r="3051" spans="1:7" x14ac:dyDescent="0.25">
      <c r="A3051">
        <v>141</v>
      </c>
      <c r="B3051">
        <v>92</v>
      </c>
      <c r="C3051">
        <v>233</v>
      </c>
      <c r="D3051" t="s">
        <v>90</v>
      </c>
      <c r="E3051">
        <v>36919.175999999999</v>
      </c>
      <c r="F3051">
        <v>2.2549999999999999</v>
      </c>
      <c r="G3051">
        <f t="shared" si="47"/>
        <v>36919.175999999999</v>
      </c>
    </row>
    <row r="3052" spans="1:7" x14ac:dyDescent="0.25">
      <c r="A3052">
        <v>140</v>
      </c>
      <c r="B3052">
        <v>93</v>
      </c>
      <c r="C3052">
        <v>233</v>
      </c>
      <c r="D3052" t="s">
        <v>244</v>
      </c>
      <c r="E3052">
        <v>37948.589999999997</v>
      </c>
      <c r="F3052">
        <v>50.981000000000002</v>
      </c>
      <c r="G3052">
        <f t="shared" si="47"/>
        <v>37948.589999999997</v>
      </c>
    </row>
    <row r="3053" spans="1:7" x14ac:dyDescent="0.25">
      <c r="A3053">
        <v>139</v>
      </c>
      <c r="B3053">
        <v>94</v>
      </c>
      <c r="C3053">
        <v>233</v>
      </c>
      <c r="D3053" t="s">
        <v>245</v>
      </c>
      <c r="E3053">
        <v>40051.769</v>
      </c>
      <c r="F3053">
        <v>50.350999999999999</v>
      </c>
      <c r="G3053">
        <f t="shared" si="47"/>
        <v>40051.769</v>
      </c>
    </row>
    <row r="3054" spans="1:7" x14ac:dyDescent="0.25">
      <c r="A3054">
        <v>138</v>
      </c>
      <c r="B3054">
        <v>95</v>
      </c>
      <c r="C3054">
        <v>233</v>
      </c>
      <c r="D3054" t="s">
        <v>246</v>
      </c>
      <c r="E3054" t="s">
        <v>1199</v>
      </c>
      <c r="F3054" t="s">
        <v>211</v>
      </c>
      <c r="G3054" t="e">
        <f t="shared" si="47"/>
        <v>#VALUE!</v>
      </c>
    </row>
    <row r="3055" spans="1:7" x14ac:dyDescent="0.25">
      <c r="A3055">
        <v>137</v>
      </c>
      <c r="B3055">
        <v>96</v>
      </c>
      <c r="C3055">
        <v>233</v>
      </c>
      <c r="D3055" t="s">
        <v>247</v>
      </c>
      <c r="E3055">
        <v>47294.006000000001</v>
      </c>
      <c r="F3055">
        <v>71.546999999999997</v>
      </c>
      <c r="G3055">
        <f t="shared" si="47"/>
        <v>47294.006000000001</v>
      </c>
    </row>
    <row r="3056" spans="1:7" x14ac:dyDescent="0.25">
      <c r="A3056">
        <v>136</v>
      </c>
      <c r="B3056">
        <v>97</v>
      </c>
      <c r="C3056">
        <v>233</v>
      </c>
      <c r="D3056" t="s">
        <v>248</v>
      </c>
      <c r="E3056" t="s">
        <v>1200</v>
      </c>
      <c r="F3056" t="s">
        <v>503</v>
      </c>
      <c r="G3056" t="e">
        <f t="shared" si="47"/>
        <v>#VALUE!</v>
      </c>
    </row>
    <row r="3057" spans="1:7" x14ac:dyDescent="0.25">
      <c r="A3057">
        <v>146</v>
      </c>
      <c r="B3057">
        <v>88</v>
      </c>
      <c r="C3057">
        <v>234</v>
      </c>
      <c r="D3057" t="s">
        <v>86</v>
      </c>
      <c r="E3057">
        <v>46930.629000000001</v>
      </c>
      <c r="F3057">
        <v>8.3829999999999991</v>
      </c>
      <c r="G3057">
        <f t="shared" si="47"/>
        <v>46930.629000000001</v>
      </c>
    </row>
    <row r="3058" spans="1:7" x14ac:dyDescent="0.25">
      <c r="A3058">
        <v>145</v>
      </c>
      <c r="B3058">
        <v>89</v>
      </c>
      <c r="C3058">
        <v>234</v>
      </c>
      <c r="D3058" t="s">
        <v>87</v>
      </c>
      <c r="E3058">
        <v>44841.19</v>
      </c>
      <c r="F3058">
        <v>13.972</v>
      </c>
      <c r="G3058">
        <f t="shared" si="47"/>
        <v>44841.19</v>
      </c>
    </row>
    <row r="3059" spans="1:7" x14ac:dyDescent="0.25">
      <c r="A3059">
        <v>144</v>
      </c>
      <c r="B3059">
        <v>90</v>
      </c>
      <c r="C3059">
        <v>234</v>
      </c>
      <c r="D3059" t="s">
        <v>88</v>
      </c>
      <c r="E3059">
        <v>40613.008999999998</v>
      </c>
      <c r="F3059">
        <v>2.589</v>
      </c>
      <c r="G3059">
        <f t="shared" si="47"/>
        <v>40613.008999999998</v>
      </c>
    </row>
    <row r="3060" spans="1:7" x14ac:dyDescent="0.25">
      <c r="A3060">
        <v>143</v>
      </c>
      <c r="B3060">
        <v>91</v>
      </c>
      <c r="C3060">
        <v>234</v>
      </c>
      <c r="D3060" t="s">
        <v>89</v>
      </c>
      <c r="E3060">
        <v>40338.921000000002</v>
      </c>
      <c r="F3060">
        <v>4.0940000000000003</v>
      </c>
      <c r="G3060">
        <f t="shared" si="47"/>
        <v>40338.921000000002</v>
      </c>
    </row>
    <row r="3061" spans="1:7" x14ac:dyDescent="0.25">
      <c r="A3061">
        <v>142</v>
      </c>
      <c r="B3061">
        <v>92</v>
      </c>
      <c r="C3061">
        <v>234</v>
      </c>
      <c r="D3061" t="s">
        <v>90</v>
      </c>
      <c r="E3061">
        <v>38145.025000000001</v>
      </c>
      <c r="F3061">
        <v>1.1299999999999999</v>
      </c>
      <c r="G3061">
        <f t="shared" si="47"/>
        <v>38145.025000000001</v>
      </c>
    </row>
    <row r="3062" spans="1:7" x14ac:dyDescent="0.25">
      <c r="A3062">
        <v>141</v>
      </c>
      <c r="B3062">
        <v>93</v>
      </c>
      <c r="C3062">
        <v>234</v>
      </c>
      <c r="D3062" t="s">
        <v>244</v>
      </c>
      <c r="E3062">
        <v>39954.870999999999</v>
      </c>
      <c r="F3062">
        <v>8.3970000000000002</v>
      </c>
      <c r="G3062">
        <f t="shared" si="47"/>
        <v>39954.870999999999</v>
      </c>
    </row>
    <row r="3063" spans="1:7" x14ac:dyDescent="0.25">
      <c r="A3063">
        <v>140</v>
      </c>
      <c r="B3063">
        <v>94</v>
      </c>
      <c r="C3063">
        <v>234</v>
      </c>
      <c r="D3063" t="s">
        <v>245</v>
      </c>
      <c r="E3063">
        <v>40349.970999999998</v>
      </c>
      <c r="F3063">
        <v>6.798</v>
      </c>
      <c r="G3063">
        <f t="shared" si="47"/>
        <v>40349.970999999998</v>
      </c>
    </row>
    <row r="3064" spans="1:7" x14ac:dyDescent="0.25">
      <c r="A3064">
        <v>139</v>
      </c>
      <c r="B3064">
        <v>95</v>
      </c>
      <c r="C3064">
        <v>234</v>
      </c>
      <c r="D3064" t="s">
        <v>246</v>
      </c>
      <c r="E3064" t="s">
        <v>1201</v>
      </c>
      <c r="F3064" t="s">
        <v>482</v>
      </c>
      <c r="G3064" t="e">
        <f t="shared" si="47"/>
        <v>#VALUE!</v>
      </c>
    </row>
    <row r="3065" spans="1:7" x14ac:dyDescent="0.25">
      <c r="A3065">
        <v>138</v>
      </c>
      <c r="B3065">
        <v>96</v>
      </c>
      <c r="C3065">
        <v>234</v>
      </c>
      <c r="D3065" t="s">
        <v>247</v>
      </c>
      <c r="E3065">
        <v>46724.633000000002</v>
      </c>
      <c r="F3065">
        <v>17.393999999999998</v>
      </c>
      <c r="G3065">
        <f t="shared" si="47"/>
        <v>46724.633000000002</v>
      </c>
    </row>
    <row r="3066" spans="1:7" x14ac:dyDescent="0.25">
      <c r="A3066">
        <v>137</v>
      </c>
      <c r="B3066">
        <v>97</v>
      </c>
      <c r="C3066">
        <v>234</v>
      </c>
      <c r="D3066" t="s">
        <v>248</v>
      </c>
      <c r="E3066" t="s">
        <v>1202</v>
      </c>
      <c r="F3066" t="s">
        <v>510</v>
      </c>
      <c r="G3066" t="e">
        <f t="shared" si="47"/>
        <v>#VALUE!</v>
      </c>
    </row>
    <row r="3067" spans="1:7" x14ac:dyDescent="0.25">
      <c r="A3067">
        <v>147</v>
      </c>
      <c r="B3067">
        <v>88</v>
      </c>
      <c r="C3067">
        <v>235</v>
      </c>
      <c r="D3067" t="s">
        <v>86</v>
      </c>
      <c r="E3067" t="s">
        <v>1203</v>
      </c>
      <c r="F3067" t="s">
        <v>225</v>
      </c>
      <c r="G3067" t="e">
        <f t="shared" si="47"/>
        <v>#VALUE!</v>
      </c>
    </row>
    <row r="3068" spans="1:7" x14ac:dyDescent="0.25">
      <c r="A3068">
        <v>146</v>
      </c>
      <c r="B3068">
        <v>89</v>
      </c>
      <c r="C3068">
        <v>235</v>
      </c>
      <c r="D3068" t="s">
        <v>87</v>
      </c>
      <c r="E3068">
        <v>47357.154999999999</v>
      </c>
      <c r="F3068">
        <v>13.972</v>
      </c>
      <c r="G3068">
        <f t="shared" si="47"/>
        <v>47357.154999999999</v>
      </c>
    </row>
    <row r="3069" spans="1:7" x14ac:dyDescent="0.25">
      <c r="A3069">
        <v>145</v>
      </c>
      <c r="B3069">
        <v>90</v>
      </c>
      <c r="C3069">
        <v>235</v>
      </c>
      <c r="D3069" t="s">
        <v>88</v>
      </c>
      <c r="E3069">
        <v>44017.749000000003</v>
      </c>
      <c r="F3069">
        <v>13.041</v>
      </c>
      <c r="G3069">
        <f t="shared" si="47"/>
        <v>44017.749000000003</v>
      </c>
    </row>
    <row r="3070" spans="1:7" x14ac:dyDescent="0.25">
      <c r="A3070">
        <v>144</v>
      </c>
      <c r="B3070">
        <v>91</v>
      </c>
      <c r="C3070">
        <v>235</v>
      </c>
      <c r="D3070" t="s">
        <v>89</v>
      </c>
      <c r="E3070">
        <v>42288.896000000001</v>
      </c>
      <c r="F3070">
        <v>13.972</v>
      </c>
      <c r="G3070">
        <f t="shared" si="47"/>
        <v>42288.896000000001</v>
      </c>
    </row>
    <row r="3071" spans="1:7" x14ac:dyDescent="0.25">
      <c r="A3071">
        <v>143</v>
      </c>
      <c r="B3071">
        <v>92</v>
      </c>
      <c r="C3071">
        <v>235</v>
      </c>
      <c r="D3071" t="s">
        <v>90</v>
      </c>
      <c r="E3071">
        <v>40918.845999999998</v>
      </c>
      <c r="F3071">
        <v>1.117</v>
      </c>
      <c r="G3071">
        <f t="shared" si="47"/>
        <v>40918.845999999998</v>
      </c>
    </row>
    <row r="3072" spans="1:7" x14ac:dyDescent="0.25">
      <c r="A3072">
        <v>142</v>
      </c>
      <c r="B3072">
        <v>93</v>
      </c>
      <c r="C3072">
        <v>235</v>
      </c>
      <c r="D3072" t="s">
        <v>244</v>
      </c>
      <c r="E3072">
        <v>41043.108</v>
      </c>
      <c r="F3072">
        <v>1.389</v>
      </c>
      <c r="G3072">
        <f t="shared" si="47"/>
        <v>41043.108</v>
      </c>
    </row>
    <row r="3073" spans="1:7" x14ac:dyDescent="0.25">
      <c r="A3073">
        <v>141</v>
      </c>
      <c r="B3073">
        <v>94</v>
      </c>
      <c r="C3073">
        <v>235</v>
      </c>
      <c r="D3073" t="s">
        <v>245</v>
      </c>
      <c r="E3073">
        <v>42182.41</v>
      </c>
      <c r="F3073">
        <v>20.521000000000001</v>
      </c>
      <c r="G3073">
        <f t="shared" si="47"/>
        <v>42182.41</v>
      </c>
    </row>
    <row r="3074" spans="1:7" x14ac:dyDescent="0.25">
      <c r="A3074">
        <v>140</v>
      </c>
      <c r="B3074">
        <v>95</v>
      </c>
      <c r="C3074">
        <v>235</v>
      </c>
      <c r="D3074" t="s">
        <v>246</v>
      </c>
      <c r="E3074">
        <v>44625.428999999996</v>
      </c>
      <c r="F3074">
        <v>52.192</v>
      </c>
      <c r="G3074">
        <f t="shared" si="47"/>
        <v>44625.428999999996</v>
      </c>
    </row>
    <row r="3075" spans="1:7" x14ac:dyDescent="0.25">
      <c r="A3075">
        <v>139</v>
      </c>
      <c r="B3075">
        <v>96</v>
      </c>
      <c r="C3075">
        <v>235</v>
      </c>
      <c r="D3075" t="s">
        <v>247</v>
      </c>
      <c r="E3075" t="s">
        <v>1204</v>
      </c>
      <c r="F3075" t="s">
        <v>229</v>
      </c>
      <c r="G3075" t="e">
        <f t="shared" si="47"/>
        <v>#VALUE!</v>
      </c>
    </row>
    <row r="3076" spans="1:7" x14ac:dyDescent="0.25">
      <c r="A3076">
        <v>138</v>
      </c>
      <c r="B3076">
        <v>97</v>
      </c>
      <c r="C3076">
        <v>235</v>
      </c>
      <c r="D3076" t="s">
        <v>248</v>
      </c>
      <c r="E3076" t="s">
        <v>249</v>
      </c>
      <c r="F3076" t="s">
        <v>197</v>
      </c>
      <c r="G3076" t="e">
        <f t="shared" si="47"/>
        <v>#VALUE!</v>
      </c>
    </row>
    <row r="3077" spans="1:7" x14ac:dyDescent="0.25">
      <c r="A3077">
        <v>147</v>
      </c>
      <c r="B3077">
        <v>89</v>
      </c>
      <c r="C3077">
        <v>236</v>
      </c>
      <c r="D3077" t="s">
        <v>87</v>
      </c>
      <c r="E3077">
        <v>51220.991999999998</v>
      </c>
      <c r="F3077">
        <v>38.191000000000003</v>
      </c>
      <c r="G3077">
        <f t="shared" si="47"/>
        <v>51220.991999999998</v>
      </c>
    </row>
    <row r="3078" spans="1:7" x14ac:dyDescent="0.25">
      <c r="A3078">
        <v>146</v>
      </c>
      <c r="B3078">
        <v>90</v>
      </c>
      <c r="C3078">
        <v>236</v>
      </c>
      <c r="D3078" t="s">
        <v>88</v>
      </c>
      <c r="E3078">
        <v>46255.197999999997</v>
      </c>
      <c r="F3078">
        <v>13.972</v>
      </c>
      <c r="G3078">
        <f t="shared" si="47"/>
        <v>46255.197999999997</v>
      </c>
    </row>
    <row r="3079" spans="1:7" x14ac:dyDescent="0.25">
      <c r="A3079">
        <v>145</v>
      </c>
      <c r="B3079">
        <v>91</v>
      </c>
      <c r="C3079">
        <v>236</v>
      </c>
      <c r="D3079" t="s">
        <v>89</v>
      </c>
      <c r="E3079">
        <v>45333.95</v>
      </c>
      <c r="F3079">
        <v>13.972</v>
      </c>
      <c r="G3079">
        <f t="shared" si="47"/>
        <v>45333.95</v>
      </c>
    </row>
    <row r="3080" spans="1:7" x14ac:dyDescent="0.25">
      <c r="A3080">
        <v>144</v>
      </c>
      <c r="B3080">
        <v>92</v>
      </c>
      <c r="C3080">
        <v>236</v>
      </c>
      <c r="D3080" t="s">
        <v>90</v>
      </c>
      <c r="E3080">
        <v>42444.644</v>
      </c>
      <c r="F3080">
        <v>1.113</v>
      </c>
      <c r="G3080">
        <f t="shared" si="47"/>
        <v>42444.644</v>
      </c>
    </row>
    <row r="3081" spans="1:7" x14ac:dyDescent="0.25">
      <c r="A3081">
        <v>143</v>
      </c>
      <c r="B3081">
        <v>93</v>
      </c>
      <c r="C3081">
        <v>236</v>
      </c>
      <c r="D3081" t="s">
        <v>244</v>
      </c>
      <c r="E3081">
        <v>43378.178</v>
      </c>
      <c r="F3081">
        <v>50.420999999999999</v>
      </c>
      <c r="G3081">
        <f t="shared" ref="G3081:G3144" si="48">IF(ISNUMBER(E3081),E3081,VALUE(SUBSTITUTE(E3081,"#",".01")))</f>
        <v>43378.178</v>
      </c>
    </row>
    <row r="3082" spans="1:7" x14ac:dyDescent="0.25">
      <c r="A3082">
        <v>142</v>
      </c>
      <c r="B3082">
        <v>94</v>
      </c>
      <c r="C3082">
        <v>236</v>
      </c>
      <c r="D3082" t="s">
        <v>245</v>
      </c>
      <c r="E3082">
        <v>42901.593000000001</v>
      </c>
      <c r="F3082">
        <v>1.8109999999999999</v>
      </c>
      <c r="G3082">
        <f t="shared" si="48"/>
        <v>42901.593000000001</v>
      </c>
    </row>
    <row r="3083" spans="1:7" x14ac:dyDescent="0.25">
      <c r="A3083">
        <v>141</v>
      </c>
      <c r="B3083">
        <v>95</v>
      </c>
      <c r="C3083">
        <v>236</v>
      </c>
      <c r="D3083" t="s">
        <v>246</v>
      </c>
      <c r="E3083" t="s">
        <v>1205</v>
      </c>
      <c r="F3083" t="s">
        <v>212</v>
      </c>
      <c r="G3083" t="e">
        <f t="shared" si="48"/>
        <v>#VALUE!</v>
      </c>
    </row>
    <row r="3084" spans="1:7" x14ac:dyDescent="0.25">
      <c r="A3084">
        <v>140</v>
      </c>
      <c r="B3084">
        <v>96</v>
      </c>
      <c r="C3084">
        <v>236</v>
      </c>
      <c r="D3084" t="s">
        <v>247</v>
      </c>
      <c r="E3084">
        <v>47855.044999999998</v>
      </c>
      <c r="F3084">
        <v>18.315000000000001</v>
      </c>
      <c r="G3084">
        <f t="shared" si="48"/>
        <v>47855.044999999998</v>
      </c>
    </row>
    <row r="3085" spans="1:7" x14ac:dyDescent="0.25">
      <c r="A3085">
        <v>139</v>
      </c>
      <c r="B3085">
        <v>97</v>
      </c>
      <c r="C3085">
        <v>236</v>
      </c>
      <c r="D3085" t="s">
        <v>248</v>
      </c>
      <c r="E3085" t="s">
        <v>1206</v>
      </c>
      <c r="F3085" t="s">
        <v>197</v>
      </c>
      <c r="G3085" t="e">
        <f t="shared" si="48"/>
        <v>#VALUE!</v>
      </c>
    </row>
    <row r="3086" spans="1:7" x14ac:dyDescent="0.25">
      <c r="A3086">
        <v>148</v>
      </c>
      <c r="B3086">
        <v>89</v>
      </c>
      <c r="C3086">
        <v>237</v>
      </c>
      <c r="D3086" t="s">
        <v>87</v>
      </c>
      <c r="E3086" t="s">
        <v>1207</v>
      </c>
      <c r="F3086" t="s">
        <v>609</v>
      </c>
      <c r="G3086" t="e">
        <f t="shared" si="48"/>
        <v>#VALUE!</v>
      </c>
    </row>
    <row r="3087" spans="1:7" x14ac:dyDescent="0.25">
      <c r="A3087">
        <v>147</v>
      </c>
      <c r="B3087">
        <v>90</v>
      </c>
      <c r="C3087">
        <v>237</v>
      </c>
      <c r="D3087" t="s">
        <v>88</v>
      </c>
      <c r="E3087">
        <v>49955.091999999997</v>
      </c>
      <c r="F3087">
        <v>15.835000000000001</v>
      </c>
      <c r="G3087">
        <f t="shared" si="48"/>
        <v>49955.091999999997</v>
      </c>
    </row>
    <row r="3088" spans="1:7" x14ac:dyDescent="0.25">
      <c r="A3088">
        <v>146</v>
      </c>
      <c r="B3088">
        <v>91</v>
      </c>
      <c r="C3088">
        <v>237</v>
      </c>
      <c r="D3088" t="s">
        <v>89</v>
      </c>
      <c r="E3088">
        <v>47527.618999999999</v>
      </c>
      <c r="F3088">
        <v>13.041</v>
      </c>
      <c r="G3088">
        <f t="shared" si="48"/>
        <v>47527.618999999999</v>
      </c>
    </row>
    <row r="3089" spans="1:7" x14ac:dyDescent="0.25">
      <c r="A3089">
        <v>145</v>
      </c>
      <c r="B3089">
        <v>92</v>
      </c>
      <c r="C3089">
        <v>237</v>
      </c>
      <c r="D3089" t="s">
        <v>90</v>
      </c>
      <c r="E3089">
        <v>45390.194000000003</v>
      </c>
      <c r="F3089">
        <v>1.2030000000000001</v>
      </c>
      <c r="G3089">
        <f t="shared" si="48"/>
        <v>45390.194000000003</v>
      </c>
    </row>
    <row r="3090" spans="1:7" x14ac:dyDescent="0.25">
      <c r="A3090">
        <v>144</v>
      </c>
      <c r="B3090">
        <v>93</v>
      </c>
      <c r="C3090">
        <v>237</v>
      </c>
      <c r="D3090" t="s">
        <v>244</v>
      </c>
      <c r="E3090">
        <v>44871.659</v>
      </c>
      <c r="F3090">
        <v>1.1200000000000001</v>
      </c>
      <c r="G3090">
        <f t="shared" si="48"/>
        <v>44871.659</v>
      </c>
    </row>
    <row r="3091" spans="1:7" x14ac:dyDescent="0.25">
      <c r="A3091">
        <v>143</v>
      </c>
      <c r="B3091">
        <v>94</v>
      </c>
      <c r="C3091">
        <v>237</v>
      </c>
      <c r="D3091" t="s">
        <v>245</v>
      </c>
      <c r="E3091">
        <v>45091.722000000002</v>
      </c>
      <c r="F3091">
        <v>1.6970000000000001</v>
      </c>
      <c r="G3091">
        <f t="shared" si="48"/>
        <v>45091.722000000002</v>
      </c>
    </row>
    <row r="3092" spans="1:7" x14ac:dyDescent="0.25">
      <c r="A3092">
        <v>142</v>
      </c>
      <c r="B3092">
        <v>95</v>
      </c>
      <c r="C3092">
        <v>237</v>
      </c>
      <c r="D3092" t="s">
        <v>246</v>
      </c>
      <c r="E3092" t="s">
        <v>1208</v>
      </c>
      <c r="F3092" t="s">
        <v>502</v>
      </c>
      <c r="G3092" t="e">
        <f t="shared" si="48"/>
        <v>#VALUE!</v>
      </c>
    </row>
    <row r="3093" spans="1:7" x14ac:dyDescent="0.25">
      <c r="A3093">
        <v>141</v>
      </c>
      <c r="B3093">
        <v>96</v>
      </c>
      <c r="C3093">
        <v>237</v>
      </c>
      <c r="D3093" t="s">
        <v>247</v>
      </c>
      <c r="E3093">
        <v>49247.084999999999</v>
      </c>
      <c r="F3093">
        <v>70.959999999999994</v>
      </c>
      <c r="G3093">
        <f t="shared" si="48"/>
        <v>49247.084999999999</v>
      </c>
    </row>
    <row r="3094" spans="1:7" x14ac:dyDescent="0.25">
      <c r="A3094">
        <v>140</v>
      </c>
      <c r="B3094">
        <v>97</v>
      </c>
      <c r="C3094">
        <v>237</v>
      </c>
      <c r="D3094" t="s">
        <v>248</v>
      </c>
      <c r="E3094" t="s">
        <v>1209</v>
      </c>
      <c r="F3094" t="s">
        <v>503</v>
      </c>
      <c r="G3094" t="e">
        <f t="shared" si="48"/>
        <v>#VALUE!</v>
      </c>
    </row>
    <row r="3095" spans="1:7" x14ac:dyDescent="0.25">
      <c r="A3095">
        <v>139</v>
      </c>
      <c r="B3095">
        <v>98</v>
      </c>
      <c r="C3095">
        <v>237</v>
      </c>
      <c r="D3095" t="s">
        <v>250</v>
      </c>
      <c r="E3095">
        <v>57938.921000000002</v>
      </c>
      <c r="F3095">
        <v>87.287000000000006</v>
      </c>
      <c r="G3095">
        <f t="shared" si="48"/>
        <v>57938.921000000002</v>
      </c>
    </row>
    <row r="3096" spans="1:7" x14ac:dyDescent="0.25">
      <c r="A3096">
        <v>148</v>
      </c>
      <c r="B3096">
        <v>90</v>
      </c>
      <c r="C3096">
        <v>238</v>
      </c>
      <c r="D3096" t="s">
        <v>88</v>
      </c>
      <c r="E3096" t="s">
        <v>1210</v>
      </c>
      <c r="F3096" t="s">
        <v>504</v>
      </c>
      <c r="G3096" t="e">
        <f t="shared" si="48"/>
        <v>#VALUE!</v>
      </c>
    </row>
    <row r="3097" spans="1:7" x14ac:dyDescent="0.25">
      <c r="A3097">
        <v>147</v>
      </c>
      <c r="B3097">
        <v>91</v>
      </c>
      <c r="C3097">
        <v>238</v>
      </c>
      <c r="D3097" t="s">
        <v>89</v>
      </c>
      <c r="E3097">
        <v>50894.038</v>
      </c>
      <c r="F3097">
        <v>15.835000000000001</v>
      </c>
      <c r="G3097">
        <f t="shared" si="48"/>
        <v>50894.038</v>
      </c>
    </row>
    <row r="3098" spans="1:7" x14ac:dyDescent="0.25">
      <c r="A3098">
        <v>146</v>
      </c>
      <c r="B3098">
        <v>92</v>
      </c>
      <c r="C3098">
        <v>238</v>
      </c>
      <c r="D3098" t="s">
        <v>90</v>
      </c>
      <c r="E3098">
        <v>47307.783000000003</v>
      </c>
      <c r="F3098">
        <v>1.4930000000000001</v>
      </c>
      <c r="G3098">
        <f t="shared" si="48"/>
        <v>47307.783000000003</v>
      </c>
    </row>
    <row r="3099" spans="1:7" x14ac:dyDescent="0.25">
      <c r="A3099">
        <v>145</v>
      </c>
      <c r="B3099">
        <v>93</v>
      </c>
      <c r="C3099">
        <v>238</v>
      </c>
      <c r="D3099" t="s">
        <v>244</v>
      </c>
      <c r="E3099">
        <v>47454.656000000003</v>
      </c>
      <c r="F3099">
        <v>1.1379999999999999</v>
      </c>
      <c r="G3099">
        <f t="shared" si="48"/>
        <v>47454.656000000003</v>
      </c>
    </row>
    <row r="3100" spans="1:7" x14ac:dyDescent="0.25">
      <c r="A3100">
        <v>144</v>
      </c>
      <c r="B3100">
        <v>94</v>
      </c>
      <c r="C3100">
        <v>238</v>
      </c>
      <c r="D3100" t="s">
        <v>245</v>
      </c>
      <c r="E3100">
        <v>46163.213000000003</v>
      </c>
      <c r="F3100">
        <v>1.139</v>
      </c>
      <c r="G3100">
        <f t="shared" si="48"/>
        <v>46163.213000000003</v>
      </c>
    </row>
    <row r="3101" spans="1:7" x14ac:dyDescent="0.25">
      <c r="A3101">
        <v>143</v>
      </c>
      <c r="B3101">
        <v>95</v>
      </c>
      <c r="C3101">
        <v>238</v>
      </c>
      <c r="D3101" t="s">
        <v>246</v>
      </c>
      <c r="E3101">
        <v>48421.487000000001</v>
      </c>
      <c r="F3101">
        <v>50.7</v>
      </c>
      <c r="G3101">
        <f t="shared" si="48"/>
        <v>48421.487000000001</v>
      </c>
    </row>
    <row r="3102" spans="1:7" x14ac:dyDescent="0.25">
      <c r="A3102">
        <v>142</v>
      </c>
      <c r="B3102">
        <v>96</v>
      </c>
      <c r="C3102">
        <v>238</v>
      </c>
      <c r="D3102" t="s">
        <v>247</v>
      </c>
      <c r="E3102">
        <v>49445.188000000002</v>
      </c>
      <c r="F3102">
        <v>12.234</v>
      </c>
      <c r="G3102">
        <f t="shared" si="48"/>
        <v>49445.188000000002</v>
      </c>
    </row>
    <row r="3103" spans="1:7" x14ac:dyDescent="0.25">
      <c r="A3103">
        <v>141</v>
      </c>
      <c r="B3103">
        <v>97</v>
      </c>
      <c r="C3103">
        <v>238</v>
      </c>
      <c r="D3103" t="s">
        <v>248</v>
      </c>
      <c r="E3103" t="s">
        <v>1211</v>
      </c>
      <c r="F3103" t="s">
        <v>507</v>
      </c>
      <c r="G3103" t="e">
        <f t="shared" si="48"/>
        <v>#VALUE!</v>
      </c>
    </row>
    <row r="3104" spans="1:7" x14ac:dyDescent="0.25">
      <c r="A3104">
        <v>140</v>
      </c>
      <c r="B3104">
        <v>98</v>
      </c>
      <c r="C3104">
        <v>238</v>
      </c>
      <c r="D3104" t="s">
        <v>250</v>
      </c>
      <c r="E3104" t="s">
        <v>1212</v>
      </c>
      <c r="F3104" t="s">
        <v>200</v>
      </c>
      <c r="G3104" t="e">
        <f t="shared" si="48"/>
        <v>#VALUE!</v>
      </c>
    </row>
    <row r="3105" spans="1:7" x14ac:dyDescent="0.25">
      <c r="A3105">
        <v>149</v>
      </c>
      <c r="B3105">
        <v>90</v>
      </c>
      <c r="C3105">
        <v>239</v>
      </c>
      <c r="D3105" t="s">
        <v>88</v>
      </c>
      <c r="E3105" t="s">
        <v>1213</v>
      </c>
      <c r="F3105" t="s">
        <v>609</v>
      </c>
      <c r="G3105" t="e">
        <f t="shared" si="48"/>
        <v>#VALUE!</v>
      </c>
    </row>
    <row r="3106" spans="1:7" x14ac:dyDescent="0.25">
      <c r="A3106">
        <v>148</v>
      </c>
      <c r="B3106">
        <v>91</v>
      </c>
      <c r="C3106">
        <v>239</v>
      </c>
      <c r="D3106" t="s">
        <v>89</v>
      </c>
      <c r="E3106" t="s">
        <v>505</v>
      </c>
      <c r="F3106" t="s">
        <v>203</v>
      </c>
      <c r="G3106" t="e">
        <f t="shared" si="48"/>
        <v>#VALUE!</v>
      </c>
    </row>
    <row r="3107" spans="1:7" x14ac:dyDescent="0.25">
      <c r="A3107">
        <v>147</v>
      </c>
      <c r="B3107">
        <v>92</v>
      </c>
      <c r="C3107">
        <v>239</v>
      </c>
      <c r="D3107" t="s">
        <v>90</v>
      </c>
      <c r="E3107">
        <v>50572.718000000001</v>
      </c>
      <c r="F3107">
        <v>1.5029999999999999</v>
      </c>
      <c r="G3107">
        <f t="shared" si="48"/>
        <v>50572.718000000001</v>
      </c>
    </row>
    <row r="3108" spans="1:7" x14ac:dyDescent="0.25">
      <c r="A3108">
        <v>146</v>
      </c>
      <c r="B3108">
        <v>93</v>
      </c>
      <c r="C3108">
        <v>239</v>
      </c>
      <c r="D3108" t="s">
        <v>244</v>
      </c>
      <c r="E3108">
        <v>49311.057000000001</v>
      </c>
      <c r="F3108">
        <v>1.3109999999999999</v>
      </c>
      <c r="G3108">
        <f t="shared" si="48"/>
        <v>49311.057000000001</v>
      </c>
    </row>
    <row r="3109" spans="1:7" x14ac:dyDescent="0.25">
      <c r="A3109">
        <v>145</v>
      </c>
      <c r="B3109">
        <v>94</v>
      </c>
      <c r="C3109">
        <v>239</v>
      </c>
      <c r="D3109" t="s">
        <v>245</v>
      </c>
      <c r="E3109">
        <v>48588.281999999999</v>
      </c>
      <c r="F3109">
        <v>1.113</v>
      </c>
      <c r="G3109">
        <f t="shared" si="48"/>
        <v>48588.281999999999</v>
      </c>
    </row>
    <row r="3110" spans="1:7" x14ac:dyDescent="0.25">
      <c r="A3110">
        <v>144</v>
      </c>
      <c r="B3110">
        <v>95</v>
      </c>
      <c r="C3110">
        <v>239</v>
      </c>
      <c r="D3110" t="s">
        <v>246</v>
      </c>
      <c r="E3110">
        <v>49390.423999999999</v>
      </c>
      <c r="F3110">
        <v>1.982</v>
      </c>
      <c r="G3110">
        <f t="shared" si="48"/>
        <v>49390.423999999999</v>
      </c>
    </row>
    <row r="3111" spans="1:7" x14ac:dyDescent="0.25">
      <c r="A3111">
        <v>143</v>
      </c>
      <c r="B3111">
        <v>96</v>
      </c>
      <c r="C3111">
        <v>239</v>
      </c>
      <c r="D3111" t="s">
        <v>247</v>
      </c>
      <c r="E3111">
        <v>51147.025000000001</v>
      </c>
      <c r="F3111">
        <v>54.046999999999997</v>
      </c>
      <c r="G3111">
        <f t="shared" si="48"/>
        <v>51147.025000000001</v>
      </c>
    </row>
    <row r="3112" spans="1:7" x14ac:dyDescent="0.25">
      <c r="A3112">
        <v>142</v>
      </c>
      <c r="B3112">
        <v>97</v>
      </c>
      <c r="C3112">
        <v>239</v>
      </c>
      <c r="D3112" t="s">
        <v>248</v>
      </c>
      <c r="E3112" t="s">
        <v>1214</v>
      </c>
      <c r="F3112" t="s">
        <v>234</v>
      </c>
      <c r="G3112" t="e">
        <f t="shared" si="48"/>
        <v>#VALUE!</v>
      </c>
    </row>
    <row r="3113" spans="1:7" x14ac:dyDescent="0.25">
      <c r="A3113">
        <v>141</v>
      </c>
      <c r="B3113">
        <v>98</v>
      </c>
      <c r="C3113">
        <v>239</v>
      </c>
      <c r="D3113" t="s">
        <v>250</v>
      </c>
      <c r="E3113" t="s">
        <v>1215</v>
      </c>
      <c r="F3113" t="s">
        <v>506</v>
      </c>
      <c r="G3113" t="e">
        <f t="shared" si="48"/>
        <v>#VALUE!</v>
      </c>
    </row>
    <row r="3114" spans="1:7" x14ac:dyDescent="0.25">
      <c r="A3114">
        <v>140</v>
      </c>
      <c r="B3114">
        <v>99</v>
      </c>
      <c r="C3114">
        <v>239</v>
      </c>
      <c r="D3114" t="s">
        <v>251</v>
      </c>
      <c r="E3114" t="s">
        <v>1216</v>
      </c>
      <c r="F3114" t="s">
        <v>200</v>
      </c>
      <c r="G3114" t="e">
        <f t="shared" si="48"/>
        <v>#VALUE!</v>
      </c>
    </row>
    <row r="3115" spans="1:7" x14ac:dyDescent="0.25">
      <c r="A3115">
        <v>149</v>
      </c>
      <c r="B3115">
        <v>91</v>
      </c>
      <c r="C3115">
        <v>240</v>
      </c>
      <c r="D3115" t="s">
        <v>89</v>
      </c>
      <c r="E3115" t="s">
        <v>1217</v>
      </c>
      <c r="F3115" t="s">
        <v>202</v>
      </c>
      <c r="G3115" t="e">
        <f t="shared" si="48"/>
        <v>#VALUE!</v>
      </c>
    </row>
    <row r="3116" spans="1:7" x14ac:dyDescent="0.25">
      <c r="A3116">
        <v>148</v>
      </c>
      <c r="B3116">
        <v>92</v>
      </c>
      <c r="C3116">
        <v>240</v>
      </c>
      <c r="D3116" t="s">
        <v>90</v>
      </c>
      <c r="E3116">
        <v>52715.504999999997</v>
      </c>
      <c r="F3116">
        <v>2.5529999999999999</v>
      </c>
      <c r="G3116">
        <f t="shared" si="48"/>
        <v>52715.504999999997</v>
      </c>
    </row>
    <row r="3117" spans="1:7" x14ac:dyDescent="0.25">
      <c r="A3117">
        <v>147</v>
      </c>
      <c r="B3117">
        <v>93</v>
      </c>
      <c r="C3117">
        <v>240</v>
      </c>
      <c r="D3117" t="s">
        <v>244</v>
      </c>
      <c r="E3117">
        <v>52316.271999999997</v>
      </c>
      <c r="F3117">
        <v>17.032</v>
      </c>
      <c r="G3117">
        <f t="shared" si="48"/>
        <v>52316.271999999997</v>
      </c>
    </row>
    <row r="3118" spans="1:7" x14ac:dyDescent="0.25">
      <c r="A3118">
        <v>146</v>
      </c>
      <c r="B3118">
        <v>94</v>
      </c>
      <c r="C3118">
        <v>240</v>
      </c>
      <c r="D3118" t="s">
        <v>245</v>
      </c>
      <c r="E3118">
        <v>50125.38</v>
      </c>
      <c r="F3118">
        <v>1.1060000000000001</v>
      </c>
      <c r="G3118">
        <f t="shared" si="48"/>
        <v>50125.38</v>
      </c>
    </row>
    <row r="3119" spans="1:7" x14ac:dyDescent="0.25">
      <c r="A3119">
        <v>145</v>
      </c>
      <c r="B3119">
        <v>95</v>
      </c>
      <c r="C3119">
        <v>240</v>
      </c>
      <c r="D3119" t="s">
        <v>246</v>
      </c>
      <c r="E3119">
        <v>51510.169000000002</v>
      </c>
      <c r="F3119">
        <v>13.832000000000001</v>
      </c>
      <c r="G3119">
        <f t="shared" si="48"/>
        <v>51510.169000000002</v>
      </c>
    </row>
    <row r="3120" spans="1:7" x14ac:dyDescent="0.25">
      <c r="A3120">
        <v>144</v>
      </c>
      <c r="B3120">
        <v>96</v>
      </c>
      <c r="C3120">
        <v>240</v>
      </c>
      <c r="D3120" t="s">
        <v>247</v>
      </c>
      <c r="E3120">
        <v>51724.305999999997</v>
      </c>
      <c r="F3120">
        <v>1.9059999999999999</v>
      </c>
      <c r="G3120">
        <f t="shared" si="48"/>
        <v>51724.305999999997</v>
      </c>
    </row>
    <row r="3121" spans="1:7" x14ac:dyDescent="0.25">
      <c r="A3121">
        <v>143</v>
      </c>
      <c r="B3121">
        <v>97</v>
      </c>
      <c r="C3121">
        <v>240</v>
      </c>
      <c r="D3121" t="s">
        <v>248</v>
      </c>
      <c r="E3121" t="s">
        <v>1218</v>
      </c>
      <c r="F3121" t="s">
        <v>457</v>
      </c>
      <c r="G3121" t="e">
        <f t="shared" si="48"/>
        <v>#VALUE!</v>
      </c>
    </row>
    <row r="3122" spans="1:7" x14ac:dyDescent="0.25">
      <c r="A3122">
        <v>142</v>
      </c>
      <c r="B3122">
        <v>98</v>
      </c>
      <c r="C3122">
        <v>240</v>
      </c>
      <c r="D3122" t="s">
        <v>250</v>
      </c>
      <c r="E3122">
        <v>57990.944000000003</v>
      </c>
      <c r="F3122">
        <v>18.7</v>
      </c>
      <c r="G3122">
        <f t="shared" si="48"/>
        <v>57990.944000000003</v>
      </c>
    </row>
    <row r="3123" spans="1:7" x14ac:dyDescent="0.25">
      <c r="A3123">
        <v>141</v>
      </c>
      <c r="B3123">
        <v>99</v>
      </c>
      <c r="C3123">
        <v>240</v>
      </c>
      <c r="D3123" t="s">
        <v>251</v>
      </c>
      <c r="E3123" t="s">
        <v>252</v>
      </c>
      <c r="F3123" t="s">
        <v>197</v>
      </c>
      <c r="G3123" t="e">
        <f t="shared" si="48"/>
        <v>#VALUE!</v>
      </c>
    </row>
    <row r="3124" spans="1:7" x14ac:dyDescent="0.25">
      <c r="A3124">
        <v>150</v>
      </c>
      <c r="B3124">
        <v>91</v>
      </c>
      <c r="C3124">
        <v>241</v>
      </c>
      <c r="D3124" t="s">
        <v>89</v>
      </c>
      <c r="E3124" t="s">
        <v>1219</v>
      </c>
      <c r="F3124" t="s">
        <v>225</v>
      </c>
      <c r="G3124" t="e">
        <f t="shared" si="48"/>
        <v>#VALUE!</v>
      </c>
    </row>
    <row r="3125" spans="1:7" x14ac:dyDescent="0.25">
      <c r="A3125">
        <v>149</v>
      </c>
      <c r="B3125">
        <v>92</v>
      </c>
      <c r="C3125">
        <v>241</v>
      </c>
      <c r="D3125" t="s">
        <v>90</v>
      </c>
      <c r="E3125" t="s">
        <v>253</v>
      </c>
      <c r="F3125" t="s">
        <v>203</v>
      </c>
      <c r="G3125" t="e">
        <f t="shared" si="48"/>
        <v>#VALUE!</v>
      </c>
    </row>
    <row r="3126" spans="1:7" x14ac:dyDescent="0.25">
      <c r="A3126">
        <v>148</v>
      </c>
      <c r="B3126">
        <v>93</v>
      </c>
      <c r="C3126">
        <v>241</v>
      </c>
      <c r="D3126" t="s">
        <v>244</v>
      </c>
      <c r="E3126">
        <v>54260.175000000003</v>
      </c>
      <c r="F3126">
        <v>70.718999999999994</v>
      </c>
      <c r="G3126">
        <f t="shared" si="48"/>
        <v>54260.175000000003</v>
      </c>
    </row>
    <row r="3127" spans="1:7" x14ac:dyDescent="0.25">
      <c r="A3127">
        <v>147</v>
      </c>
      <c r="B3127">
        <v>94</v>
      </c>
      <c r="C3127">
        <v>241</v>
      </c>
      <c r="D3127" t="s">
        <v>245</v>
      </c>
      <c r="E3127">
        <v>52955.175000000003</v>
      </c>
      <c r="F3127">
        <v>1.1060000000000001</v>
      </c>
      <c r="G3127">
        <f t="shared" si="48"/>
        <v>52955.175000000003</v>
      </c>
    </row>
    <row r="3128" spans="1:7" x14ac:dyDescent="0.25">
      <c r="A3128">
        <v>146</v>
      </c>
      <c r="B3128">
        <v>95</v>
      </c>
      <c r="C3128">
        <v>241</v>
      </c>
      <c r="D3128" t="s">
        <v>246</v>
      </c>
      <c r="E3128">
        <v>52934.394999999997</v>
      </c>
      <c r="F3128">
        <v>1.1140000000000001</v>
      </c>
      <c r="G3128">
        <f t="shared" si="48"/>
        <v>52934.394999999997</v>
      </c>
    </row>
    <row r="3129" spans="1:7" x14ac:dyDescent="0.25">
      <c r="A3129">
        <v>145</v>
      </c>
      <c r="B3129">
        <v>96</v>
      </c>
      <c r="C3129">
        <v>241</v>
      </c>
      <c r="D3129" t="s">
        <v>247</v>
      </c>
      <c r="E3129">
        <v>53701.83</v>
      </c>
      <c r="F3129">
        <v>1.6080000000000001</v>
      </c>
      <c r="G3129">
        <f t="shared" si="48"/>
        <v>53701.83</v>
      </c>
    </row>
    <row r="3130" spans="1:7" x14ac:dyDescent="0.25">
      <c r="A3130">
        <v>144</v>
      </c>
      <c r="B3130">
        <v>97</v>
      </c>
      <c r="C3130">
        <v>241</v>
      </c>
      <c r="D3130" t="s">
        <v>248</v>
      </c>
      <c r="E3130" t="s">
        <v>1220</v>
      </c>
      <c r="F3130" t="s">
        <v>202</v>
      </c>
      <c r="G3130" t="e">
        <f t="shared" si="48"/>
        <v>#VALUE!</v>
      </c>
    </row>
    <row r="3131" spans="1:7" x14ac:dyDescent="0.25">
      <c r="A3131">
        <v>143</v>
      </c>
      <c r="B3131">
        <v>98</v>
      </c>
      <c r="C3131">
        <v>241</v>
      </c>
      <c r="D3131" t="s">
        <v>250</v>
      </c>
      <c r="E3131" t="s">
        <v>1221</v>
      </c>
      <c r="F3131" t="s">
        <v>1222</v>
      </c>
      <c r="G3131" t="e">
        <f t="shared" si="48"/>
        <v>#VALUE!</v>
      </c>
    </row>
    <row r="3132" spans="1:7" x14ac:dyDescent="0.25">
      <c r="A3132">
        <v>142</v>
      </c>
      <c r="B3132">
        <v>99</v>
      </c>
      <c r="C3132">
        <v>241</v>
      </c>
      <c r="D3132" t="s">
        <v>251</v>
      </c>
      <c r="E3132" t="s">
        <v>1223</v>
      </c>
      <c r="F3132" t="s">
        <v>460</v>
      </c>
      <c r="G3132" t="e">
        <f t="shared" si="48"/>
        <v>#VALUE!</v>
      </c>
    </row>
    <row r="3133" spans="1:7" x14ac:dyDescent="0.25">
      <c r="A3133">
        <v>141</v>
      </c>
      <c r="B3133">
        <v>100</v>
      </c>
      <c r="C3133">
        <v>241</v>
      </c>
      <c r="D3133" t="s">
        <v>254</v>
      </c>
      <c r="E3133" t="s">
        <v>1224</v>
      </c>
      <c r="F3133" t="s">
        <v>200</v>
      </c>
      <c r="G3133" t="e">
        <f t="shared" si="48"/>
        <v>#VALUE!</v>
      </c>
    </row>
    <row r="3134" spans="1:7" x14ac:dyDescent="0.25">
      <c r="A3134">
        <v>150</v>
      </c>
      <c r="B3134">
        <v>92</v>
      </c>
      <c r="C3134">
        <v>242</v>
      </c>
      <c r="D3134" t="s">
        <v>90</v>
      </c>
      <c r="E3134" t="s">
        <v>508</v>
      </c>
      <c r="F3134" t="s">
        <v>229</v>
      </c>
      <c r="G3134" t="e">
        <f t="shared" si="48"/>
        <v>#VALUE!</v>
      </c>
    </row>
    <row r="3135" spans="1:7" x14ac:dyDescent="0.25">
      <c r="A3135">
        <v>149</v>
      </c>
      <c r="B3135">
        <v>93</v>
      </c>
      <c r="C3135">
        <v>242</v>
      </c>
      <c r="D3135" t="s">
        <v>244</v>
      </c>
      <c r="E3135">
        <v>57416.932000000001</v>
      </c>
      <c r="F3135">
        <v>200.00399999999999</v>
      </c>
      <c r="G3135">
        <f t="shared" si="48"/>
        <v>57416.932000000001</v>
      </c>
    </row>
    <row r="3136" spans="1:7" x14ac:dyDescent="0.25">
      <c r="A3136">
        <v>148</v>
      </c>
      <c r="B3136">
        <v>94</v>
      </c>
      <c r="C3136">
        <v>242</v>
      </c>
      <c r="D3136" t="s">
        <v>245</v>
      </c>
      <c r="E3136">
        <v>54716.932000000001</v>
      </c>
      <c r="F3136">
        <v>1.2450000000000001</v>
      </c>
      <c r="G3136">
        <f t="shared" si="48"/>
        <v>54716.932000000001</v>
      </c>
    </row>
    <row r="3137" spans="1:7" x14ac:dyDescent="0.25">
      <c r="A3137">
        <v>147</v>
      </c>
      <c r="B3137">
        <v>95</v>
      </c>
      <c r="C3137">
        <v>242</v>
      </c>
      <c r="D3137" t="s">
        <v>246</v>
      </c>
      <c r="E3137">
        <v>55468.072</v>
      </c>
      <c r="F3137">
        <v>1.119</v>
      </c>
      <c r="G3137">
        <f t="shared" si="48"/>
        <v>55468.072</v>
      </c>
    </row>
    <row r="3138" spans="1:7" x14ac:dyDescent="0.25">
      <c r="A3138">
        <v>146</v>
      </c>
      <c r="B3138">
        <v>96</v>
      </c>
      <c r="C3138">
        <v>242</v>
      </c>
      <c r="D3138" t="s">
        <v>247</v>
      </c>
      <c r="E3138">
        <v>54803.764000000003</v>
      </c>
      <c r="F3138">
        <v>1.1419999999999999</v>
      </c>
      <c r="G3138">
        <f t="shared" si="48"/>
        <v>54803.764000000003</v>
      </c>
    </row>
    <row r="3139" spans="1:7" x14ac:dyDescent="0.25">
      <c r="A3139">
        <v>145</v>
      </c>
      <c r="B3139">
        <v>97</v>
      </c>
      <c r="C3139">
        <v>242</v>
      </c>
      <c r="D3139" t="s">
        <v>248</v>
      </c>
      <c r="E3139" t="s">
        <v>1225</v>
      </c>
      <c r="F3139" t="s">
        <v>202</v>
      </c>
      <c r="G3139" t="e">
        <f t="shared" si="48"/>
        <v>#VALUE!</v>
      </c>
    </row>
    <row r="3140" spans="1:7" x14ac:dyDescent="0.25">
      <c r="A3140">
        <v>144</v>
      </c>
      <c r="B3140">
        <v>98</v>
      </c>
      <c r="C3140">
        <v>242</v>
      </c>
      <c r="D3140" t="s">
        <v>250</v>
      </c>
      <c r="E3140">
        <v>59386.966</v>
      </c>
      <c r="F3140">
        <v>12.891999999999999</v>
      </c>
      <c r="G3140">
        <f t="shared" si="48"/>
        <v>59386.966</v>
      </c>
    </row>
    <row r="3141" spans="1:7" x14ac:dyDescent="0.25">
      <c r="A3141">
        <v>143</v>
      </c>
      <c r="B3141">
        <v>99</v>
      </c>
      <c r="C3141">
        <v>242</v>
      </c>
      <c r="D3141" t="s">
        <v>251</v>
      </c>
      <c r="E3141" t="s">
        <v>1226</v>
      </c>
      <c r="F3141" t="s">
        <v>1227</v>
      </c>
      <c r="G3141" t="e">
        <f t="shared" si="48"/>
        <v>#VALUE!</v>
      </c>
    </row>
    <row r="3142" spans="1:7" x14ac:dyDescent="0.25">
      <c r="A3142">
        <v>142</v>
      </c>
      <c r="B3142">
        <v>100</v>
      </c>
      <c r="C3142">
        <v>242</v>
      </c>
      <c r="D3142" t="s">
        <v>254</v>
      </c>
      <c r="E3142" t="s">
        <v>255</v>
      </c>
      <c r="F3142" t="s">
        <v>197</v>
      </c>
      <c r="G3142" t="e">
        <f t="shared" si="48"/>
        <v>#VALUE!</v>
      </c>
    </row>
    <row r="3143" spans="1:7" x14ac:dyDescent="0.25">
      <c r="A3143">
        <v>151</v>
      </c>
      <c r="B3143">
        <v>92</v>
      </c>
      <c r="C3143">
        <v>243</v>
      </c>
      <c r="D3143" t="s">
        <v>90</v>
      </c>
      <c r="E3143" t="s">
        <v>1228</v>
      </c>
      <c r="F3143" t="s">
        <v>225</v>
      </c>
      <c r="G3143" t="e">
        <f t="shared" si="48"/>
        <v>#VALUE!</v>
      </c>
    </row>
    <row r="3144" spans="1:7" x14ac:dyDescent="0.25">
      <c r="A3144">
        <v>150</v>
      </c>
      <c r="B3144">
        <v>93</v>
      </c>
      <c r="C3144">
        <v>243</v>
      </c>
      <c r="D3144" t="s">
        <v>244</v>
      </c>
      <c r="E3144" t="s">
        <v>1229</v>
      </c>
      <c r="F3144" t="s">
        <v>509</v>
      </c>
      <c r="G3144" t="e">
        <f t="shared" si="48"/>
        <v>#VALUE!</v>
      </c>
    </row>
    <row r="3145" spans="1:7" x14ac:dyDescent="0.25">
      <c r="A3145">
        <v>149</v>
      </c>
      <c r="B3145">
        <v>94</v>
      </c>
      <c r="C3145">
        <v>243</v>
      </c>
      <c r="D3145" t="s">
        <v>245</v>
      </c>
      <c r="E3145">
        <v>57754.601999999999</v>
      </c>
      <c r="F3145">
        <v>2.5419999999999998</v>
      </c>
      <c r="G3145">
        <f t="shared" ref="G3145:G3208" si="49">IF(ISNUMBER(E3145),E3145,VALUE(SUBSTITUTE(E3145,"#",".01")))</f>
        <v>57754.601999999999</v>
      </c>
    </row>
    <row r="3146" spans="1:7" x14ac:dyDescent="0.25">
      <c r="A3146">
        <v>148</v>
      </c>
      <c r="B3146">
        <v>95</v>
      </c>
      <c r="C3146">
        <v>243</v>
      </c>
      <c r="D3146" t="s">
        <v>246</v>
      </c>
      <c r="E3146">
        <v>57175.046000000002</v>
      </c>
      <c r="F3146">
        <v>1.3879999999999999</v>
      </c>
      <c r="G3146">
        <f t="shared" si="49"/>
        <v>57175.046000000002</v>
      </c>
    </row>
    <row r="3147" spans="1:7" x14ac:dyDescent="0.25">
      <c r="A3147">
        <v>147</v>
      </c>
      <c r="B3147">
        <v>96</v>
      </c>
      <c r="C3147">
        <v>243</v>
      </c>
      <c r="D3147" t="s">
        <v>247</v>
      </c>
      <c r="E3147">
        <v>57181.998</v>
      </c>
      <c r="F3147">
        <v>1.496</v>
      </c>
      <c r="G3147">
        <f t="shared" si="49"/>
        <v>57181.998</v>
      </c>
    </row>
    <row r="3148" spans="1:7" x14ac:dyDescent="0.25">
      <c r="A3148">
        <v>146</v>
      </c>
      <c r="B3148">
        <v>97</v>
      </c>
      <c r="C3148">
        <v>243</v>
      </c>
      <c r="D3148" t="s">
        <v>248</v>
      </c>
      <c r="E3148">
        <v>58689.692999999999</v>
      </c>
      <c r="F3148">
        <v>4.524</v>
      </c>
      <c r="G3148">
        <f t="shared" si="49"/>
        <v>58689.692999999999</v>
      </c>
    </row>
    <row r="3149" spans="1:7" x14ac:dyDescent="0.25">
      <c r="A3149">
        <v>145</v>
      </c>
      <c r="B3149">
        <v>98</v>
      </c>
      <c r="C3149">
        <v>243</v>
      </c>
      <c r="D3149" t="s">
        <v>250</v>
      </c>
      <c r="E3149" t="s">
        <v>1230</v>
      </c>
      <c r="F3149" t="s">
        <v>491</v>
      </c>
      <c r="G3149" t="e">
        <f t="shared" si="49"/>
        <v>#VALUE!</v>
      </c>
    </row>
    <row r="3150" spans="1:7" x14ac:dyDescent="0.25">
      <c r="A3150">
        <v>144</v>
      </c>
      <c r="B3150">
        <v>99</v>
      </c>
      <c r="C3150">
        <v>243</v>
      </c>
      <c r="D3150" t="s">
        <v>251</v>
      </c>
      <c r="E3150" t="s">
        <v>1231</v>
      </c>
      <c r="F3150" t="s">
        <v>234</v>
      </c>
      <c r="G3150" t="e">
        <f t="shared" si="49"/>
        <v>#VALUE!</v>
      </c>
    </row>
    <row r="3151" spans="1:7" x14ac:dyDescent="0.25">
      <c r="A3151">
        <v>143</v>
      </c>
      <c r="B3151">
        <v>100</v>
      </c>
      <c r="C3151">
        <v>243</v>
      </c>
      <c r="D3151" t="s">
        <v>254</v>
      </c>
      <c r="E3151" t="s">
        <v>1232</v>
      </c>
      <c r="F3151" t="s">
        <v>484</v>
      </c>
      <c r="G3151" t="e">
        <f t="shared" si="49"/>
        <v>#VALUE!</v>
      </c>
    </row>
    <row r="3152" spans="1:7" x14ac:dyDescent="0.25">
      <c r="A3152">
        <v>151</v>
      </c>
      <c r="B3152">
        <v>93</v>
      </c>
      <c r="C3152">
        <v>244</v>
      </c>
      <c r="D3152" t="s">
        <v>244</v>
      </c>
      <c r="E3152" t="s">
        <v>256</v>
      </c>
      <c r="F3152" t="s">
        <v>200</v>
      </c>
      <c r="G3152" t="e">
        <f t="shared" si="49"/>
        <v>#VALUE!</v>
      </c>
    </row>
    <row r="3153" spans="1:7" x14ac:dyDescent="0.25">
      <c r="A3153">
        <v>150</v>
      </c>
      <c r="B3153">
        <v>94</v>
      </c>
      <c r="C3153">
        <v>244</v>
      </c>
      <c r="D3153" t="s">
        <v>245</v>
      </c>
      <c r="E3153">
        <v>59806.027999999998</v>
      </c>
      <c r="F3153">
        <v>2.3460000000000001</v>
      </c>
      <c r="G3153">
        <f t="shared" si="49"/>
        <v>59806.027999999998</v>
      </c>
    </row>
    <row r="3154" spans="1:7" x14ac:dyDescent="0.25">
      <c r="A3154">
        <v>149</v>
      </c>
      <c r="B3154">
        <v>95</v>
      </c>
      <c r="C3154">
        <v>244</v>
      </c>
      <c r="D3154" t="s">
        <v>246</v>
      </c>
      <c r="E3154">
        <v>59879.196000000004</v>
      </c>
      <c r="F3154">
        <v>1.492</v>
      </c>
      <c r="G3154">
        <f t="shared" si="49"/>
        <v>59879.196000000004</v>
      </c>
    </row>
    <row r="3155" spans="1:7" x14ac:dyDescent="0.25">
      <c r="A3155">
        <v>148</v>
      </c>
      <c r="B3155">
        <v>96</v>
      </c>
      <c r="C3155">
        <v>244</v>
      </c>
      <c r="D3155" t="s">
        <v>247</v>
      </c>
      <c r="E3155">
        <v>58451.896000000001</v>
      </c>
      <c r="F3155">
        <v>1.107</v>
      </c>
      <c r="G3155">
        <f t="shared" si="49"/>
        <v>58451.896000000001</v>
      </c>
    </row>
    <row r="3156" spans="1:7" x14ac:dyDescent="0.25">
      <c r="A3156">
        <v>147</v>
      </c>
      <c r="B3156">
        <v>97</v>
      </c>
      <c r="C3156">
        <v>244</v>
      </c>
      <c r="D3156" t="s">
        <v>248</v>
      </c>
      <c r="E3156">
        <v>60713.885000000002</v>
      </c>
      <c r="F3156">
        <v>14.398999999999999</v>
      </c>
      <c r="G3156">
        <f t="shared" si="49"/>
        <v>60713.885000000002</v>
      </c>
    </row>
    <row r="3157" spans="1:7" x14ac:dyDescent="0.25">
      <c r="A3157">
        <v>146</v>
      </c>
      <c r="B3157">
        <v>98</v>
      </c>
      <c r="C3157">
        <v>244</v>
      </c>
      <c r="D3157" t="s">
        <v>250</v>
      </c>
      <c r="E3157">
        <v>61478.178999999996</v>
      </c>
      <c r="F3157">
        <v>2.6179999999999999</v>
      </c>
      <c r="G3157">
        <f t="shared" si="49"/>
        <v>61478.178999999996</v>
      </c>
    </row>
    <row r="3158" spans="1:7" x14ac:dyDescent="0.25">
      <c r="A3158">
        <v>145</v>
      </c>
      <c r="B3158">
        <v>99</v>
      </c>
      <c r="C3158">
        <v>244</v>
      </c>
      <c r="D3158" t="s">
        <v>251</v>
      </c>
      <c r="E3158" t="s">
        <v>1233</v>
      </c>
      <c r="F3158" t="s">
        <v>512</v>
      </c>
      <c r="G3158" t="e">
        <f t="shared" si="49"/>
        <v>#VALUE!</v>
      </c>
    </row>
    <row r="3159" spans="1:7" x14ac:dyDescent="0.25">
      <c r="A3159">
        <v>144</v>
      </c>
      <c r="B3159">
        <v>100</v>
      </c>
      <c r="C3159">
        <v>244</v>
      </c>
      <c r="D3159" t="s">
        <v>254</v>
      </c>
      <c r="E3159" t="s">
        <v>1234</v>
      </c>
      <c r="F3159" t="s">
        <v>229</v>
      </c>
      <c r="G3159" t="e">
        <f t="shared" si="49"/>
        <v>#VALUE!</v>
      </c>
    </row>
    <row r="3160" spans="1:7" x14ac:dyDescent="0.25">
      <c r="A3160">
        <v>152</v>
      </c>
      <c r="B3160">
        <v>93</v>
      </c>
      <c r="C3160">
        <v>245</v>
      </c>
      <c r="D3160" t="s">
        <v>244</v>
      </c>
      <c r="E3160" t="s">
        <v>1235</v>
      </c>
      <c r="F3160" t="s">
        <v>225</v>
      </c>
      <c r="G3160" t="e">
        <f t="shared" si="49"/>
        <v>#VALUE!</v>
      </c>
    </row>
    <row r="3161" spans="1:7" x14ac:dyDescent="0.25">
      <c r="A3161">
        <v>151</v>
      </c>
      <c r="B3161">
        <v>94</v>
      </c>
      <c r="C3161">
        <v>245</v>
      </c>
      <c r="D3161" t="s">
        <v>245</v>
      </c>
      <c r="E3161">
        <v>63178.178999999996</v>
      </c>
      <c r="F3161">
        <v>13.62</v>
      </c>
      <c r="G3161">
        <f t="shared" si="49"/>
        <v>63178.178999999996</v>
      </c>
    </row>
    <row r="3162" spans="1:7" x14ac:dyDescent="0.25">
      <c r="A3162">
        <v>150</v>
      </c>
      <c r="B3162">
        <v>95</v>
      </c>
      <c r="C3162">
        <v>245</v>
      </c>
      <c r="D3162" t="s">
        <v>246</v>
      </c>
      <c r="E3162">
        <v>61900.468999999997</v>
      </c>
      <c r="F3162">
        <v>1.887</v>
      </c>
      <c r="G3162">
        <f t="shared" si="49"/>
        <v>61900.468999999997</v>
      </c>
    </row>
    <row r="3163" spans="1:7" x14ac:dyDescent="0.25">
      <c r="A3163">
        <v>149</v>
      </c>
      <c r="B3163">
        <v>96</v>
      </c>
      <c r="C3163">
        <v>245</v>
      </c>
      <c r="D3163" t="s">
        <v>247</v>
      </c>
      <c r="E3163">
        <v>61004.58</v>
      </c>
      <c r="F3163">
        <v>1.1499999999999999</v>
      </c>
      <c r="G3163">
        <f t="shared" si="49"/>
        <v>61004.58</v>
      </c>
    </row>
    <row r="3164" spans="1:7" x14ac:dyDescent="0.25">
      <c r="A3164">
        <v>148</v>
      </c>
      <c r="B3164">
        <v>97</v>
      </c>
      <c r="C3164">
        <v>245</v>
      </c>
      <c r="D3164" t="s">
        <v>248</v>
      </c>
      <c r="E3164">
        <v>61813.836000000003</v>
      </c>
      <c r="F3164">
        <v>1.7929999999999999</v>
      </c>
      <c r="G3164">
        <f t="shared" si="49"/>
        <v>61813.836000000003</v>
      </c>
    </row>
    <row r="3165" spans="1:7" x14ac:dyDescent="0.25">
      <c r="A3165">
        <v>147</v>
      </c>
      <c r="B3165">
        <v>98</v>
      </c>
      <c r="C3165">
        <v>245</v>
      </c>
      <c r="D3165" t="s">
        <v>250</v>
      </c>
      <c r="E3165">
        <v>63385.21</v>
      </c>
      <c r="F3165">
        <v>2.4279999999999999</v>
      </c>
      <c r="G3165">
        <f t="shared" si="49"/>
        <v>63385.21</v>
      </c>
    </row>
    <row r="3166" spans="1:7" x14ac:dyDescent="0.25">
      <c r="A3166">
        <v>146</v>
      </c>
      <c r="B3166">
        <v>99</v>
      </c>
      <c r="C3166">
        <v>245</v>
      </c>
      <c r="D3166" t="s">
        <v>251</v>
      </c>
      <c r="E3166" t="s">
        <v>1236</v>
      </c>
      <c r="F3166" t="s">
        <v>202</v>
      </c>
      <c r="G3166" t="e">
        <f t="shared" si="49"/>
        <v>#VALUE!</v>
      </c>
    </row>
    <row r="3167" spans="1:7" x14ac:dyDescent="0.25">
      <c r="A3167">
        <v>145</v>
      </c>
      <c r="B3167">
        <v>100</v>
      </c>
      <c r="C3167">
        <v>245</v>
      </c>
      <c r="D3167" t="s">
        <v>254</v>
      </c>
      <c r="E3167" t="s">
        <v>1237</v>
      </c>
      <c r="F3167" t="s">
        <v>1238</v>
      </c>
      <c r="G3167" t="e">
        <f t="shared" si="49"/>
        <v>#VALUE!</v>
      </c>
    </row>
    <row r="3168" spans="1:7" x14ac:dyDescent="0.25">
      <c r="A3168">
        <v>144</v>
      </c>
      <c r="B3168">
        <v>101</v>
      </c>
      <c r="C3168">
        <v>245</v>
      </c>
      <c r="D3168" t="s">
        <v>257</v>
      </c>
      <c r="E3168" t="s">
        <v>1239</v>
      </c>
      <c r="F3168" t="s">
        <v>235</v>
      </c>
      <c r="G3168" t="e">
        <f t="shared" si="49"/>
        <v>#VALUE!</v>
      </c>
    </row>
    <row r="3169" spans="1:7" x14ac:dyDescent="0.25">
      <c r="A3169">
        <v>152</v>
      </c>
      <c r="B3169">
        <v>94</v>
      </c>
      <c r="C3169">
        <v>246</v>
      </c>
      <c r="D3169" t="s">
        <v>245</v>
      </c>
      <c r="E3169">
        <v>65394.800999999999</v>
      </c>
      <c r="F3169">
        <v>14.984999999999999</v>
      </c>
      <c r="G3169">
        <f t="shared" si="49"/>
        <v>65394.800999999999</v>
      </c>
    </row>
    <row r="3170" spans="1:7" x14ac:dyDescent="0.25">
      <c r="A3170">
        <v>151</v>
      </c>
      <c r="B3170">
        <v>95</v>
      </c>
      <c r="C3170">
        <v>246</v>
      </c>
      <c r="D3170" t="s">
        <v>246</v>
      </c>
      <c r="E3170" t="s">
        <v>1240</v>
      </c>
      <c r="F3170" t="s">
        <v>1241</v>
      </c>
      <c r="G3170" t="e">
        <f t="shared" si="49"/>
        <v>#VALUE!</v>
      </c>
    </row>
    <row r="3171" spans="1:7" x14ac:dyDescent="0.25">
      <c r="A3171">
        <v>150</v>
      </c>
      <c r="B3171">
        <v>96</v>
      </c>
      <c r="C3171">
        <v>246</v>
      </c>
      <c r="D3171" t="s">
        <v>247</v>
      </c>
      <c r="E3171">
        <v>62616.966999999997</v>
      </c>
      <c r="F3171">
        <v>1.526</v>
      </c>
      <c r="G3171">
        <f t="shared" si="49"/>
        <v>62616.966999999997</v>
      </c>
    </row>
    <row r="3172" spans="1:7" x14ac:dyDescent="0.25">
      <c r="A3172">
        <v>149</v>
      </c>
      <c r="B3172">
        <v>97</v>
      </c>
      <c r="C3172">
        <v>246</v>
      </c>
      <c r="D3172" t="s">
        <v>248</v>
      </c>
      <c r="E3172">
        <v>63966.966999999997</v>
      </c>
      <c r="F3172">
        <v>60.018999999999998</v>
      </c>
      <c r="G3172">
        <f t="shared" si="49"/>
        <v>63966.966999999997</v>
      </c>
    </row>
    <row r="3173" spans="1:7" x14ac:dyDescent="0.25">
      <c r="A3173">
        <v>148</v>
      </c>
      <c r="B3173">
        <v>98</v>
      </c>
      <c r="C3173">
        <v>246</v>
      </c>
      <c r="D3173" t="s">
        <v>250</v>
      </c>
      <c r="E3173">
        <v>64090.292000000001</v>
      </c>
      <c r="F3173">
        <v>1.5149999999999999</v>
      </c>
      <c r="G3173">
        <f t="shared" si="49"/>
        <v>64090.292000000001</v>
      </c>
    </row>
    <row r="3174" spans="1:7" x14ac:dyDescent="0.25">
      <c r="A3174">
        <v>147</v>
      </c>
      <c r="B3174">
        <v>99</v>
      </c>
      <c r="C3174">
        <v>246</v>
      </c>
      <c r="D3174" t="s">
        <v>251</v>
      </c>
      <c r="E3174" t="s">
        <v>1242</v>
      </c>
      <c r="F3174" t="s">
        <v>503</v>
      </c>
      <c r="G3174" t="e">
        <f t="shared" si="49"/>
        <v>#VALUE!</v>
      </c>
    </row>
    <row r="3175" spans="1:7" x14ac:dyDescent="0.25">
      <c r="A3175">
        <v>146</v>
      </c>
      <c r="B3175">
        <v>100</v>
      </c>
      <c r="C3175">
        <v>246</v>
      </c>
      <c r="D3175" t="s">
        <v>254</v>
      </c>
      <c r="E3175">
        <v>70188.832999999999</v>
      </c>
      <c r="F3175">
        <v>15.333</v>
      </c>
      <c r="G3175">
        <f t="shared" si="49"/>
        <v>70188.832999999999</v>
      </c>
    </row>
    <row r="3176" spans="1:7" x14ac:dyDescent="0.25">
      <c r="A3176">
        <v>145</v>
      </c>
      <c r="B3176">
        <v>101</v>
      </c>
      <c r="C3176">
        <v>246</v>
      </c>
      <c r="D3176" t="s">
        <v>257</v>
      </c>
      <c r="E3176" t="s">
        <v>1243</v>
      </c>
      <c r="F3176" t="s">
        <v>459</v>
      </c>
      <c r="G3176" t="e">
        <f t="shared" si="49"/>
        <v>#VALUE!</v>
      </c>
    </row>
    <row r="3177" spans="1:7" x14ac:dyDescent="0.25">
      <c r="A3177">
        <v>153</v>
      </c>
      <c r="B3177">
        <v>94</v>
      </c>
      <c r="C3177">
        <v>247</v>
      </c>
      <c r="D3177" t="s">
        <v>245</v>
      </c>
      <c r="E3177" t="s">
        <v>1244</v>
      </c>
      <c r="F3177" t="s">
        <v>203</v>
      </c>
      <c r="G3177" t="e">
        <f t="shared" si="49"/>
        <v>#VALUE!</v>
      </c>
    </row>
    <row r="3178" spans="1:7" x14ac:dyDescent="0.25">
      <c r="A3178">
        <v>152</v>
      </c>
      <c r="B3178">
        <v>95</v>
      </c>
      <c r="C3178">
        <v>247</v>
      </c>
      <c r="D3178" t="s">
        <v>246</v>
      </c>
      <c r="E3178" t="s">
        <v>1245</v>
      </c>
      <c r="F3178" t="s">
        <v>454</v>
      </c>
      <c r="G3178" t="e">
        <f t="shared" si="49"/>
        <v>#VALUE!</v>
      </c>
    </row>
    <row r="3179" spans="1:7" x14ac:dyDescent="0.25">
      <c r="A3179">
        <v>151</v>
      </c>
      <c r="B3179">
        <v>96</v>
      </c>
      <c r="C3179">
        <v>247</v>
      </c>
      <c r="D3179" t="s">
        <v>247</v>
      </c>
      <c r="E3179">
        <v>65533.142999999996</v>
      </c>
      <c r="F3179">
        <v>3.7970000000000002</v>
      </c>
      <c r="G3179">
        <f t="shared" si="49"/>
        <v>65533.142999999996</v>
      </c>
    </row>
    <row r="3180" spans="1:7" x14ac:dyDescent="0.25">
      <c r="A3180">
        <v>150</v>
      </c>
      <c r="B3180">
        <v>97</v>
      </c>
      <c r="C3180">
        <v>247</v>
      </c>
      <c r="D3180" t="s">
        <v>248</v>
      </c>
      <c r="E3180">
        <v>65489.561999999998</v>
      </c>
      <c r="F3180">
        <v>5.1890000000000001</v>
      </c>
      <c r="G3180">
        <f t="shared" si="49"/>
        <v>65489.561999999998</v>
      </c>
    </row>
    <row r="3181" spans="1:7" x14ac:dyDescent="0.25">
      <c r="A3181">
        <v>149</v>
      </c>
      <c r="B3181">
        <v>98</v>
      </c>
      <c r="C3181">
        <v>247</v>
      </c>
      <c r="D3181" t="s">
        <v>250</v>
      </c>
      <c r="E3181">
        <v>66103.903000000006</v>
      </c>
      <c r="F3181">
        <v>15.334</v>
      </c>
      <c r="G3181">
        <f t="shared" si="49"/>
        <v>66103.903000000006</v>
      </c>
    </row>
    <row r="3182" spans="1:7" x14ac:dyDescent="0.25">
      <c r="A3182">
        <v>148</v>
      </c>
      <c r="B3182">
        <v>99</v>
      </c>
      <c r="C3182">
        <v>247</v>
      </c>
      <c r="D3182" t="s">
        <v>251</v>
      </c>
      <c r="E3182">
        <v>68578.388000000006</v>
      </c>
      <c r="F3182">
        <v>19.440999999999999</v>
      </c>
      <c r="G3182">
        <f t="shared" si="49"/>
        <v>68578.388000000006</v>
      </c>
    </row>
    <row r="3183" spans="1:7" x14ac:dyDescent="0.25">
      <c r="A3183">
        <v>147</v>
      </c>
      <c r="B3183">
        <v>100</v>
      </c>
      <c r="C3183">
        <v>247</v>
      </c>
      <c r="D3183" t="s">
        <v>254</v>
      </c>
      <c r="E3183" t="s">
        <v>1246</v>
      </c>
      <c r="F3183" t="s">
        <v>528</v>
      </c>
      <c r="G3183" t="e">
        <f t="shared" si="49"/>
        <v>#VALUE!</v>
      </c>
    </row>
    <row r="3184" spans="1:7" x14ac:dyDescent="0.25">
      <c r="A3184">
        <v>146</v>
      </c>
      <c r="B3184">
        <v>101</v>
      </c>
      <c r="C3184">
        <v>247</v>
      </c>
      <c r="D3184" t="s">
        <v>257</v>
      </c>
      <c r="E3184" t="s">
        <v>1247</v>
      </c>
      <c r="F3184" t="s">
        <v>234</v>
      </c>
      <c r="G3184" t="e">
        <f t="shared" si="49"/>
        <v>#VALUE!</v>
      </c>
    </row>
    <row r="3185" spans="1:7" x14ac:dyDescent="0.25">
      <c r="A3185">
        <v>153</v>
      </c>
      <c r="B3185">
        <v>95</v>
      </c>
      <c r="C3185">
        <v>248</v>
      </c>
      <c r="D3185" t="s">
        <v>246</v>
      </c>
      <c r="E3185" t="s">
        <v>1248</v>
      </c>
      <c r="F3185" t="s">
        <v>202</v>
      </c>
      <c r="G3185" t="e">
        <f t="shared" si="49"/>
        <v>#VALUE!</v>
      </c>
    </row>
    <row r="3186" spans="1:7" x14ac:dyDescent="0.25">
      <c r="A3186">
        <v>152</v>
      </c>
      <c r="B3186">
        <v>96</v>
      </c>
      <c r="C3186">
        <v>248</v>
      </c>
      <c r="D3186" t="s">
        <v>247</v>
      </c>
      <c r="E3186">
        <v>67392.755000000005</v>
      </c>
      <c r="F3186">
        <v>2.3580000000000001</v>
      </c>
      <c r="G3186">
        <f t="shared" si="49"/>
        <v>67392.755000000005</v>
      </c>
    </row>
    <row r="3187" spans="1:7" x14ac:dyDescent="0.25">
      <c r="A3187">
        <v>151</v>
      </c>
      <c r="B3187">
        <v>97</v>
      </c>
      <c r="C3187">
        <v>248</v>
      </c>
      <c r="D3187" t="s">
        <v>248</v>
      </c>
      <c r="E3187" t="s">
        <v>514</v>
      </c>
      <c r="F3187" t="s">
        <v>215</v>
      </c>
      <c r="G3187" t="e">
        <f t="shared" si="49"/>
        <v>#VALUE!</v>
      </c>
    </row>
    <row r="3188" spans="1:7" x14ac:dyDescent="0.25">
      <c r="A3188">
        <v>150</v>
      </c>
      <c r="B3188">
        <v>98</v>
      </c>
      <c r="C3188">
        <v>248</v>
      </c>
      <c r="D3188" t="s">
        <v>250</v>
      </c>
      <c r="E3188">
        <v>67238.012000000002</v>
      </c>
      <c r="F3188">
        <v>5.1210000000000004</v>
      </c>
      <c r="G3188">
        <f t="shared" si="49"/>
        <v>67238.012000000002</v>
      </c>
    </row>
    <row r="3189" spans="1:7" x14ac:dyDescent="0.25">
      <c r="A3189">
        <v>149</v>
      </c>
      <c r="B3189">
        <v>99</v>
      </c>
      <c r="C3189">
        <v>248</v>
      </c>
      <c r="D3189" t="s">
        <v>251</v>
      </c>
      <c r="E3189" t="s">
        <v>1249</v>
      </c>
      <c r="F3189" t="s">
        <v>486</v>
      </c>
      <c r="G3189" t="e">
        <f t="shared" si="49"/>
        <v>#VALUE!</v>
      </c>
    </row>
    <row r="3190" spans="1:7" x14ac:dyDescent="0.25">
      <c r="A3190">
        <v>148</v>
      </c>
      <c r="B3190">
        <v>100</v>
      </c>
      <c r="C3190">
        <v>248</v>
      </c>
      <c r="D3190" t="s">
        <v>254</v>
      </c>
      <c r="E3190">
        <v>71897.857000000004</v>
      </c>
      <c r="F3190">
        <v>8.4969999999999999</v>
      </c>
      <c r="G3190">
        <f t="shared" si="49"/>
        <v>71897.857000000004</v>
      </c>
    </row>
    <row r="3191" spans="1:7" x14ac:dyDescent="0.25">
      <c r="A3191">
        <v>147</v>
      </c>
      <c r="B3191">
        <v>101</v>
      </c>
      <c r="C3191">
        <v>248</v>
      </c>
      <c r="D3191" t="s">
        <v>257</v>
      </c>
      <c r="E3191" t="s">
        <v>1250</v>
      </c>
      <c r="F3191" t="s">
        <v>515</v>
      </c>
      <c r="G3191" t="e">
        <f t="shared" si="49"/>
        <v>#VALUE!</v>
      </c>
    </row>
    <row r="3192" spans="1:7" x14ac:dyDescent="0.25">
      <c r="A3192">
        <v>146</v>
      </c>
      <c r="B3192">
        <v>102</v>
      </c>
      <c r="C3192">
        <v>248</v>
      </c>
      <c r="D3192" t="s">
        <v>259</v>
      </c>
      <c r="E3192" t="s">
        <v>1251</v>
      </c>
      <c r="F3192" t="s">
        <v>503</v>
      </c>
      <c r="G3192" t="e">
        <f t="shared" si="49"/>
        <v>#VALUE!</v>
      </c>
    </row>
    <row r="3193" spans="1:7" x14ac:dyDescent="0.25">
      <c r="A3193">
        <v>154</v>
      </c>
      <c r="B3193">
        <v>95</v>
      </c>
      <c r="C3193">
        <v>249</v>
      </c>
      <c r="D3193" t="s">
        <v>246</v>
      </c>
      <c r="E3193" t="s">
        <v>258</v>
      </c>
      <c r="F3193" t="s">
        <v>200</v>
      </c>
      <c r="G3193" t="e">
        <f t="shared" si="49"/>
        <v>#VALUE!</v>
      </c>
    </row>
    <row r="3194" spans="1:7" x14ac:dyDescent="0.25">
      <c r="A3194">
        <v>153</v>
      </c>
      <c r="B3194">
        <v>96</v>
      </c>
      <c r="C3194">
        <v>249</v>
      </c>
      <c r="D3194" t="s">
        <v>247</v>
      </c>
      <c r="E3194">
        <v>70750.702000000005</v>
      </c>
      <c r="F3194">
        <v>2.371</v>
      </c>
      <c r="G3194">
        <f t="shared" si="49"/>
        <v>70750.702000000005</v>
      </c>
    </row>
    <row r="3195" spans="1:7" x14ac:dyDescent="0.25">
      <c r="A3195">
        <v>152</v>
      </c>
      <c r="B3195">
        <v>97</v>
      </c>
      <c r="C3195">
        <v>249</v>
      </c>
      <c r="D3195" t="s">
        <v>248</v>
      </c>
      <c r="E3195">
        <v>69846.384000000005</v>
      </c>
      <c r="F3195">
        <v>1.2490000000000001</v>
      </c>
      <c r="G3195">
        <f t="shared" si="49"/>
        <v>69846.384000000005</v>
      </c>
    </row>
    <row r="3196" spans="1:7" x14ac:dyDescent="0.25">
      <c r="A3196">
        <v>151</v>
      </c>
      <c r="B3196">
        <v>98</v>
      </c>
      <c r="C3196">
        <v>249</v>
      </c>
      <c r="D3196" t="s">
        <v>250</v>
      </c>
      <c r="E3196">
        <v>69722.784</v>
      </c>
      <c r="F3196">
        <v>1.1830000000000001</v>
      </c>
      <c r="G3196">
        <f t="shared" si="49"/>
        <v>69722.784</v>
      </c>
    </row>
    <row r="3197" spans="1:7" x14ac:dyDescent="0.25">
      <c r="A3197">
        <v>150</v>
      </c>
      <c r="B3197">
        <v>99</v>
      </c>
      <c r="C3197">
        <v>249</v>
      </c>
      <c r="D3197" t="s">
        <v>251</v>
      </c>
      <c r="E3197" t="s">
        <v>1252</v>
      </c>
      <c r="F3197" t="s">
        <v>513</v>
      </c>
      <c r="G3197" t="e">
        <f t="shared" si="49"/>
        <v>#VALUE!</v>
      </c>
    </row>
    <row r="3198" spans="1:7" x14ac:dyDescent="0.25">
      <c r="A3198">
        <v>149</v>
      </c>
      <c r="B3198">
        <v>100</v>
      </c>
      <c r="C3198">
        <v>249</v>
      </c>
      <c r="D3198" t="s">
        <v>254</v>
      </c>
      <c r="E3198">
        <v>73519.187999999995</v>
      </c>
      <c r="F3198">
        <v>6.2119999999999997</v>
      </c>
      <c r="G3198">
        <f t="shared" si="49"/>
        <v>73519.187999999995</v>
      </c>
    </row>
    <row r="3199" spans="1:7" x14ac:dyDescent="0.25">
      <c r="A3199">
        <v>148</v>
      </c>
      <c r="B3199">
        <v>101</v>
      </c>
      <c r="C3199">
        <v>249</v>
      </c>
      <c r="D3199" t="s">
        <v>257</v>
      </c>
      <c r="E3199" t="s">
        <v>1253</v>
      </c>
      <c r="F3199" t="s">
        <v>229</v>
      </c>
      <c r="G3199" t="e">
        <f t="shared" si="49"/>
        <v>#VALUE!</v>
      </c>
    </row>
    <row r="3200" spans="1:7" x14ac:dyDescent="0.25">
      <c r="A3200">
        <v>147</v>
      </c>
      <c r="B3200">
        <v>102</v>
      </c>
      <c r="C3200">
        <v>249</v>
      </c>
      <c r="D3200" t="s">
        <v>259</v>
      </c>
      <c r="E3200" t="s">
        <v>1254</v>
      </c>
      <c r="F3200" t="s">
        <v>220</v>
      </c>
      <c r="G3200" t="e">
        <f t="shared" si="49"/>
        <v>#VALUE!</v>
      </c>
    </row>
    <row r="3201" spans="1:7" x14ac:dyDescent="0.25">
      <c r="A3201">
        <v>154</v>
      </c>
      <c r="B3201">
        <v>96</v>
      </c>
      <c r="C3201">
        <v>250</v>
      </c>
      <c r="D3201" t="s">
        <v>247</v>
      </c>
      <c r="E3201">
        <v>72989.593999999997</v>
      </c>
      <c r="F3201">
        <v>10.273999999999999</v>
      </c>
      <c r="G3201">
        <f t="shared" si="49"/>
        <v>72989.593999999997</v>
      </c>
    </row>
    <row r="3202" spans="1:7" x14ac:dyDescent="0.25">
      <c r="A3202">
        <v>153</v>
      </c>
      <c r="B3202">
        <v>97</v>
      </c>
      <c r="C3202">
        <v>250</v>
      </c>
      <c r="D3202" t="s">
        <v>248</v>
      </c>
      <c r="E3202">
        <v>72949.978000000003</v>
      </c>
      <c r="F3202">
        <v>3.7189999999999999</v>
      </c>
      <c r="G3202">
        <f t="shared" si="49"/>
        <v>72949.978000000003</v>
      </c>
    </row>
    <row r="3203" spans="1:7" x14ac:dyDescent="0.25">
      <c r="A3203">
        <v>152</v>
      </c>
      <c r="B3203">
        <v>98</v>
      </c>
      <c r="C3203">
        <v>250</v>
      </c>
      <c r="D3203" t="s">
        <v>250</v>
      </c>
      <c r="E3203">
        <v>71170.391000000003</v>
      </c>
      <c r="F3203">
        <v>1.538</v>
      </c>
      <c r="G3203">
        <f t="shared" si="49"/>
        <v>71170.391000000003</v>
      </c>
    </row>
    <row r="3204" spans="1:7" x14ac:dyDescent="0.25">
      <c r="A3204">
        <v>151</v>
      </c>
      <c r="B3204">
        <v>99</v>
      </c>
      <c r="C3204">
        <v>250</v>
      </c>
      <c r="D3204" t="s">
        <v>251</v>
      </c>
      <c r="E3204" t="s">
        <v>1255</v>
      </c>
      <c r="F3204" t="s">
        <v>454</v>
      </c>
      <c r="G3204" t="e">
        <f t="shared" si="49"/>
        <v>#VALUE!</v>
      </c>
    </row>
    <row r="3205" spans="1:7" x14ac:dyDescent="0.25">
      <c r="A3205">
        <v>150</v>
      </c>
      <c r="B3205">
        <v>100</v>
      </c>
      <c r="C3205">
        <v>250</v>
      </c>
      <c r="D3205" t="s">
        <v>254</v>
      </c>
      <c r="E3205">
        <v>74072.243000000002</v>
      </c>
      <c r="F3205">
        <v>7.8879999999999999</v>
      </c>
      <c r="G3205">
        <f t="shared" si="49"/>
        <v>74072.243000000002</v>
      </c>
    </row>
    <row r="3206" spans="1:7" x14ac:dyDescent="0.25">
      <c r="A3206">
        <v>149</v>
      </c>
      <c r="B3206">
        <v>101</v>
      </c>
      <c r="C3206">
        <v>250</v>
      </c>
      <c r="D3206" t="s">
        <v>257</v>
      </c>
      <c r="E3206" t="s">
        <v>1256</v>
      </c>
      <c r="F3206" t="s">
        <v>232</v>
      </c>
      <c r="G3206" t="e">
        <f t="shared" si="49"/>
        <v>#VALUE!</v>
      </c>
    </row>
    <row r="3207" spans="1:7" x14ac:dyDescent="0.25">
      <c r="A3207">
        <v>148</v>
      </c>
      <c r="B3207">
        <v>102</v>
      </c>
      <c r="C3207">
        <v>250</v>
      </c>
      <c r="D3207" t="s">
        <v>259</v>
      </c>
      <c r="E3207" t="s">
        <v>1257</v>
      </c>
      <c r="F3207" t="s">
        <v>229</v>
      </c>
      <c r="G3207" t="e">
        <f t="shared" si="49"/>
        <v>#VALUE!</v>
      </c>
    </row>
    <row r="3208" spans="1:7" x14ac:dyDescent="0.25">
      <c r="A3208">
        <v>155</v>
      </c>
      <c r="B3208">
        <v>96</v>
      </c>
      <c r="C3208">
        <v>251</v>
      </c>
      <c r="D3208" t="s">
        <v>247</v>
      </c>
      <c r="E3208">
        <v>76648.017999999996</v>
      </c>
      <c r="F3208">
        <v>22.698</v>
      </c>
      <c r="G3208">
        <f t="shared" si="49"/>
        <v>76648.017999999996</v>
      </c>
    </row>
    <row r="3209" spans="1:7" x14ac:dyDescent="0.25">
      <c r="A3209">
        <v>154</v>
      </c>
      <c r="B3209">
        <v>97</v>
      </c>
      <c r="C3209">
        <v>251</v>
      </c>
      <c r="D3209" t="s">
        <v>248</v>
      </c>
      <c r="E3209">
        <v>75228.017999999996</v>
      </c>
      <c r="F3209">
        <v>10.734</v>
      </c>
      <c r="G3209">
        <f t="shared" ref="G3209:G3272" si="50">IF(ISNUMBER(E3209),E3209,VALUE(SUBSTITUTE(E3209,"#",".01")))</f>
        <v>75228.017999999996</v>
      </c>
    </row>
    <row r="3210" spans="1:7" x14ac:dyDescent="0.25">
      <c r="A3210">
        <v>153</v>
      </c>
      <c r="B3210">
        <v>98</v>
      </c>
      <c r="C3210">
        <v>251</v>
      </c>
      <c r="D3210" t="s">
        <v>250</v>
      </c>
      <c r="E3210">
        <v>74135.017999999996</v>
      </c>
      <c r="F3210">
        <v>3.9009999999999998</v>
      </c>
      <c r="G3210">
        <f t="shared" si="50"/>
        <v>74135.017999999996</v>
      </c>
    </row>
    <row r="3211" spans="1:7" x14ac:dyDescent="0.25">
      <c r="A3211">
        <v>152</v>
      </c>
      <c r="B3211">
        <v>99</v>
      </c>
      <c r="C3211">
        <v>251</v>
      </c>
      <c r="D3211" t="s">
        <v>251</v>
      </c>
      <c r="E3211">
        <v>74512.277000000002</v>
      </c>
      <c r="F3211">
        <v>5.9939999999999998</v>
      </c>
      <c r="G3211">
        <f t="shared" si="50"/>
        <v>74512.277000000002</v>
      </c>
    </row>
    <row r="3212" spans="1:7" x14ac:dyDescent="0.25">
      <c r="A3212">
        <v>151</v>
      </c>
      <c r="B3212">
        <v>100</v>
      </c>
      <c r="C3212">
        <v>251</v>
      </c>
      <c r="D3212" t="s">
        <v>254</v>
      </c>
      <c r="E3212">
        <v>75953.918999999994</v>
      </c>
      <c r="F3212">
        <v>15.202999999999999</v>
      </c>
      <c r="G3212">
        <f t="shared" si="50"/>
        <v>75953.918999999994</v>
      </c>
    </row>
    <row r="3213" spans="1:7" x14ac:dyDescent="0.25">
      <c r="A3213">
        <v>150</v>
      </c>
      <c r="B3213">
        <v>101</v>
      </c>
      <c r="C3213">
        <v>251</v>
      </c>
      <c r="D3213" t="s">
        <v>257</v>
      </c>
      <c r="E3213">
        <v>78966.744000000006</v>
      </c>
      <c r="F3213">
        <v>18.919</v>
      </c>
      <c r="G3213">
        <f t="shared" si="50"/>
        <v>78966.744000000006</v>
      </c>
    </row>
    <row r="3214" spans="1:7" x14ac:dyDescent="0.25">
      <c r="A3214">
        <v>149</v>
      </c>
      <c r="B3214">
        <v>102</v>
      </c>
      <c r="C3214">
        <v>251</v>
      </c>
      <c r="D3214" t="s">
        <v>259</v>
      </c>
      <c r="E3214" t="s">
        <v>1258</v>
      </c>
      <c r="F3214" t="s">
        <v>491</v>
      </c>
      <c r="G3214" t="e">
        <f t="shared" si="50"/>
        <v>#VALUE!</v>
      </c>
    </row>
    <row r="3215" spans="1:7" x14ac:dyDescent="0.25">
      <c r="A3215">
        <v>148</v>
      </c>
      <c r="B3215">
        <v>103</v>
      </c>
      <c r="C3215">
        <v>251</v>
      </c>
      <c r="D3215" t="s">
        <v>260</v>
      </c>
      <c r="E3215" t="s">
        <v>1259</v>
      </c>
      <c r="F3215" t="s">
        <v>200</v>
      </c>
      <c r="G3215" t="e">
        <f t="shared" si="50"/>
        <v>#VALUE!</v>
      </c>
    </row>
    <row r="3216" spans="1:7" x14ac:dyDescent="0.25">
      <c r="A3216">
        <v>156</v>
      </c>
      <c r="B3216">
        <v>96</v>
      </c>
      <c r="C3216">
        <v>252</v>
      </c>
      <c r="D3216" t="s">
        <v>247</v>
      </c>
      <c r="E3216" t="s">
        <v>261</v>
      </c>
      <c r="F3216" t="s">
        <v>200</v>
      </c>
      <c r="G3216" t="e">
        <f t="shared" si="50"/>
        <v>#VALUE!</v>
      </c>
    </row>
    <row r="3217" spans="1:7" x14ac:dyDescent="0.25">
      <c r="A3217">
        <v>155</v>
      </c>
      <c r="B3217">
        <v>97</v>
      </c>
      <c r="C3217">
        <v>252</v>
      </c>
      <c r="D3217" t="s">
        <v>248</v>
      </c>
      <c r="E3217" t="s">
        <v>1260</v>
      </c>
      <c r="F3217" t="s">
        <v>202</v>
      </c>
      <c r="G3217" t="e">
        <f t="shared" si="50"/>
        <v>#VALUE!</v>
      </c>
    </row>
    <row r="3218" spans="1:7" x14ac:dyDescent="0.25">
      <c r="A3218">
        <v>154</v>
      </c>
      <c r="B3218">
        <v>98</v>
      </c>
      <c r="C3218">
        <v>252</v>
      </c>
      <c r="D3218" t="s">
        <v>250</v>
      </c>
      <c r="E3218">
        <v>76034.616999999998</v>
      </c>
      <c r="F3218">
        <v>2.3580000000000001</v>
      </c>
      <c r="G3218">
        <f t="shared" si="50"/>
        <v>76034.616999999998</v>
      </c>
    </row>
    <row r="3219" spans="1:7" x14ac:dyDescent="0.25">
      <c r="A3219">
        <v>153</v>
      </c>
      <c r="B3219">
        <v>99</v>
      </c>
      <c r="C3219">
        <v>252</v>
      </c>
      <c r="D3219" t="s">
        <v>251</v>
      </c>
      <c r="E3219">
        <v>77294.616999999998</v>
      </c>
      <c r="F3219">
        <v>50.055999999999997</v>
      </c>
      <c r="G3219">
        <f t="shared" si="50"/>
        <v>77294.616999999998</v>
      </c>
    </row>
    <row r="3220" spans="1:7" x14ac:dyDescent="0.25">
      <c r="A3220">
        <v>152</v>
      </c>
      <c r="B3220">
        <v>100</v>
      </c>
      <c r="C3220">
        <v>252</v>
      </c>
      <c r="D3220" t="s">
        <v>254</v>
      </c>
      <c r="E3220">
        <v>76815.626999999993</v>
      </c>
      <c r="F3220">
        <v>5.4980000000000002</v>
      </c>
      <c r="G3220">
        <f t="shared" si="50"/>
        <v>76815.626999999993</v>
      </c>
    </row>
    <row r="3221" spans="1:7" x14ac:dyDescent="0.25">
      <c r="A3221">
        <v>151</v>
      </c>
      <c r="B3221">
        <v>101</v>
      </c>
      <c r="C3221">
        <v>252</v>
      </c>
      <c r="D3221" t="s">
        <v>257</v>
      </c>
      <c r="E3221" t="s">
        <v>1261</v>
      </c>
      <c r="F3221" t="s">
        <v>210</v>
      </c>
      <c r="G3221" t="e">
        <f t="shared" si="50"/>
        <v>#VALUE!</v>
      </c>
    </row>
    <row r="3222" spans="1:7" x14ac:dyDescent="0.25">
      <c r="A3222">
        <v>150</v>
      </c>
      <c r="B3222">
        <v>102</v>
      </c>
      <c r="C3222">
        <v>252</v>
      </c>
      <c r="D3222" t="s">
        <v>259</v>
      </c>
      <c r="E3222">
        <v>82871.426999999996</v>
      </c>
      <c r="F3222">
        <v>9.2919999999999998</v>
      </c>
      <c r="G3222">
        <f t="shared" si="50"/>
        <v>82871.426999999996</v>
      </c>
    </row>
    <row r="3223" spans="1:7" x14ac:dyDescent="0.25">
      <c r="A3223">
        <v>149</v>
      </c>
      <c r="B3223">
        <v>103</v>
      </c>
      <c r="C3223">
        <v>252</v>
      </c>
      <c r="D3223" t="s">
        <v>260</v>
      </c>
      <c r="E3223" t="s">
        <v>1262</v>
      </c>
      <c r="F3223" t="s">
        <v>1263</v>
      </c>
      <c r="G3223" t="e">
        <f t="shared" si="50"/>
        <v>#VALUE!</v>
      </c>
    </row>
    <row r="3224" spans="1:7" x14ac:dyDescent="0.25">
      <c r="A3224">
        <v>156</v>
      </c>
      <c r="B3224">
        <v>97</v>
      </c>
      <c r="C3224">
        <v>253</v>
      </c>
      <c r="D3224" t="s">
        <v>248</v>
      </c>
      <c r="E3224" t="s">
        <v>262</v>
      </c>
      <c r="F3224" t="s">
        <v>228</v>
      </c>
      <c r="G3224" t="e">
        <f t="shared" si="50"/>
        <v>#VALUE!</v>
      </c>
    </row>
    <row r="3225" spans="1:7" x14ac:dyDescent="0.25">
      <c r="A3225">
        <v>155</v>
      </c>
      <c r="B3225">
        <v>98</v>
      </c>
      <c r="C3225">
        <v>253</v>
      </c>
      <c r="D3225" t="s">
        <v>250</v>
      </c>
      <c r="E3225">
        <v>79301.566999999995</v>
      </c>
      <c r="F3225">
        <v>4.2569999999999997</v>
      </c>
      <c r="G3225">
        <f t="shared" si="50"/>
        <v>79301.566999999995</v>
      </c>
    </row>
    <row r="3226" spans="1:7" x14ac:dyDescent="0.25">
      <c r="A3226">
        <v>154</v>
      </c>
      <c r="B3226">
        <v>99</v>
      </c>
      <c r="C3226">
        <v>253</v>
      </c>
      <c r="D3226" t="s">
        <v>251</v>
      </c>
      <c r="E3226">
        <v>79010.538</v>
      </c>
      <c r="F3226">
        <v>1.25</v>
      </c>
      <c r="G3226">
        <f t="shared" si="50"/>
        <v>79010.538</v>
      </c>
    </row>
    <row r="3227" spans="1:7" x14ac:dyDescent="0.25">
      <c r="A3227">
        <v>153</v>
      </c>
      <c r="B3227">
        <v>100</v>
      </c>
      <c r="C3227">
        <v>253</v>
      </c>
      <c r="D3227" t="s">
        <v>254</v>
      </c>
      <c r="E3227">
        <v>79345.740000000005</v>
      </c>
      <c r="F3227">
        <v>2.9319999999999999</v>
      </c>
      <c r="G3227">
        <f t="shared" si="50"/>
        <v>79345.740000000005</v>
      </c>
    </row>
    <row r="3228" spans="1:7" x14ac:dyDescent="0.25">
      <c r="A3228">
        <v>152</v>
      </c>
      <c r="B3228">
        <v>101</v>
      </c>
      <c r="C3228">
        <v>253</v>
      </c>
      <c r="D3228" t="s">
        <v>257</v>
      </c>
      <c r="E3228" t="s">
        <v>1264</v>
      </c>
      <c r="F3228" t="s">
        <v>1265</v>
      </c>
      <c r="G3228" t="e">
        <f t="shared" si="50"/>
        <v>#VALUE!</v>
      </c>
    </row>
    <row r="3229" spans="1:7" x14ac:dyDescent="0.25">
      <c r="A3229">
        <v>151</v>
      </c>
      <c r="B3229">
        <v>102</v>
      </c>
      <c r="C3229">
        <v>253</v>
      </c>
      <c r="D3229" t="s">
        <v>259</v>
      </c>
      <c r="E3229">
        <v>84358.735000000001</v>
      </c>
      <c r="F3229">
        <v>6.9119999999999999</v>
      </c>
      <c r="G3229">
        <f t="shared" si="50"/>
        <v>84358.735000000001</v>
      </c>
    </row>
    <row r="3230" spans="1:7" x14ac:dyDescent="0.25">
      <c r="A3230">
        <v>150</v>
      </c>
      <c r="B3230">
        <v>103</v>
      </c>
      <c r="C3230">
        <v>253</v>
      </c>
      <c r="D3230" t="s">
        <v>260</v>
      </c>
      <c r="E3230" t="s">
        <v>1266</v>
      </c>
      <c r="F3230" t="s">
        <v>223</v>
      </c>
      <c r="G3230" t="e">
        <f t="shared" si="50"/>
        <v>#VALUE!</v>
      </c>
    </row>
    <row r="3231" spans="1:7" x14ac:dyDescent="0.25">
      <c r="A3231">
        <v>149</v>
      </c>
      <c r="B3231">
        <v>104</v>
      </c>
      <c r="C3231">
        <v>253</v>
      </c>
      <c r="D3231" t="s">
        <v>266</v>
      </c>
      <c r="E3231" t="s">
        <v>1267</v>
      </c>
      <c r="F3231" t="s">
        <v>499</v>
      </c>
      <c r="G3231" t="e">
        <f t="shared" si="50"/>
        <v>#VALUE!</v>
      </c>
    </row>
    <row r="3232" spans="1:7" x14ac:dyDescent="0.25">
      <c r="A3232">
        <v>157</v>
      </c>
      <c r="B3232">
        <v>97</v>
      </c>
      <c r="C3232">
        <v>254</v>
      </c>
      <c r="D3232" t="s">
        <v>248</v>
      </c>
      <c r="E3232" t="s">
        <v>264</v>
      </c>
      <c r="F3232" t="s">
        <v>200</v>
      </c>
      <c r="G3232" t="e">
        <f t="shared" si="50"/>
        <v>#VALUE!</v>
      </c>
    </row>
    <row r="3233" spans="1:7" x14ac:dyDescent="0.25">
      <c r="A3233">
        <v>156</v>
      </c>
      <c r="B3233">
        <v>98</v>
      </c>
      <c r="C3233">
        <v>254</v>
      </c>
      <c r="D3233" t="s">
        <v>250</v>
      </c>
      <c r="E3233">
        <v>81341.400999999998</v>
      </c>
      <c r="F3233">
        <v>11.462</v>
      </c>
      <c r="G3233">
        <f t="shared" si="50"/>
        <v>81341.400999999998</v>
      </c>
    </row>
    <row r="3234" spans="1:7" x14ac:dyDescent="0.25">
      <c r="A3234">
        <v>155</v>
      </c>
      <c r="B3234">
        <v>99</v>
      </c>
      <c r="C3234">
        <v>254</v>
      </c>
      <c r="D3234" t="s">
        <v>251</v>
      </c>
      <c r="E3234">
        <v>81990.593999999997</v>
      </c>
      <c r="F3234">
        <v>4.01</v>
      </c>
      <c r="G3234">
        <f t="shared" si="50"/>
        <v>81990.593999999997</v>
      </c>
    </row>
    <row r="3235" spans="1:7" x14ac:dyDescent="0.25">
      <c r="A3235">
        <v>154</v>
      </c>
      <c r="B3235">
        <v>100</v>
      </c>
      <c r="C3235">
        <v>254</v>
      </c>
      <c r="D3235" t="s">
        <v>254</v>
      </c>
      <c r="E3235">
        <v>80902.793999999994</v>
      </c>
      <c r="F3235">
        <v>2.4140000000000001</v>
      </c>
      <c r="G3235">
        <f t="shared" si="50"/>
        <v>80902.793999999994</v>
      </c>
    </row>
    <row r="3236" spans="1:7" x14ac:dyDescent="0.25">
      <c r="A3236">
        <v>153</v>
      </c>
      <c r="B3236">
        <v>101</v>
      </c>
      <c r="C3236">
        <v>254</v>
      </c>
      <c r="D3236" t="s">
        <v>257</v>
      </c>
      <c r="E3236" t="s">
        <v>1268</v>
      </c>
      <c r="F3236" t="s">
        <v>454</v>
      </c>
      <c r="G3236" t="e">
        <f t="shared" si="50"/>
        <v>#VALUE!</v>
      </c>
    </row>
    <row r="3237" spans="1:7" x14ac:dyDescent="0.25">
      <c r="A3237">
        <v>152</v>
      </c>
      <c r="B3237">
        <v>102</v>
      </c>
      <c r="C3237">
        <v>254</v>
      </c>
      <c r="D3237" t="s">
        <v>259</v>
      </c>
      <c r="E3237">
        <v>84723.346999999994</v>
      </c>
      <c r="F3237">
        <v>9.6579999999999995</v>
      </c>
      <c r="G3237">
        <f t="shared" si="50"/>
        <v>84723.346999999994</v>
      </c>
    </row>
    <row r="3238" spans="1:7" x14ac:dyDescent="0.25">
      <c r="A3238">
        <v>151</v>
      </c>
      <c r="B3238">
        <v>103</v>
      </c>
      <c r="C3238">
        <v>254</v>
      </c>
      <c r="D3238" t="s">
        <v>260</v>
      </c>
      <c r="E3238" t="s">
        <v>1269</v>
      </c>
      <c r="F3238" t="s">
        <v>232</v>
      </c>
      <c r="G3238" t="e">
        <f t="shared" si="50"/>
        <v>#VALUE!</v>
      </c>
    </row>
    <row r="3239" spans="1:7" x14ac:dyDescent="0.25">
      <c r="A3239">
        <v>150</v>
      </c>
      <c r="B3239">
        <v>104</v>
      </c>
      <c r="C3239">
        <v>254</v>
      </c>
      <c r="D3239" t="s">
        <v>266</v>
      </c>
      <c r="E3239" t="s">
        <v>1270</v>
      </c>
      <c r="F3239" t="s">
        <v>504</v>
      </c>
      <c r="G3239" t="e">
        <f t="shared" si="50"/>
        <v>#VALUE!</v>
      </c>
    </row>
    <row r="3240" spans="1:7" x14ac:dyDescent="0.25">
      <c r="A3240">
        <v>157</v>
      </c>
      <c r="B3240">
        <v>98</v>
      </c>
      <c r="C3240">
        <v>255</v>
      </c>
      <c r="D3240" t="s">
        <v>250</v>
      </c>
      <c r="E3240" t="s">
        <v>518</v>
      </c>
      <c r="F3240" t="s">
        <v>202</v>
      </c>
      <c r="G3240" t="e">
        <f t="shared" si="50"/>
        <v>#VALUE!</v>
      </c>
    </row>
    <row r="3241" spans="1:7" x14ac:dyDescent="0.25">
      <c r="A3241">
        <v>156</v>
      </c>
      <c r="B3241">
        <v>99</v>
      </c>
      <c r="C3241">
        <v>255</v>
      </c>
      <c r="D3241" t="s">
        <v>251</v>
      </c>
      <c r="E3241">
        <v>84089.274000000005</v>
      </c>
      <c r="F3241">
        <v>10.817</v>
      </c>
      <c r="G3241">
        <f t="shared" si="50"/>
        <v>84089.274000000005</v>
      </c>
    </row>
    <row r="3242" spans="1:7" x14ac:dyDescent="0.25">
      <c r="A3242">
        <v>155</v>
      </c>
      <c r="B3242">
        <v>100</v>
      </c>
      <c r="C3242">
        <v>255</v>
      </c>
      <c r="D3242" t="s">
        <v>254</v>
      </c>
      <c r="E3242">
        <v>83799.653999999995</v>
      </c>
      <c r="F3242">
        <v>4.2910000000000004</v>
      </c>
      <c r="G3242">
        <f t="shared" si="50"/>
        <v>83799.653999999995</v>
      </c>
    </row>
    <row r="3243" spans="1:7" x14ac:dyDescent="0.25">
      <c r="A3243">
        <v>154</v>
      </c>
      <c r="B3243">
        <v>101</v>
      </c>
      <c r="C3243">
        <v>255</v>
      </c>
      <c r="D3243" t="s">
        <v>257</v>
      </c>
      <c r="E3243">
        <v>84843.07</v>
      </c>
      <c r="F3243">
        <v>6.5529999999999999</v>
      </c>
      <c r="G3243">
        <f t="shared" si="50"/>
        <v>84843.07</v>
      </c>
    </row>
    <row r="3244" spans="1:7" x14ac:dyDescent="0.25">
      <c r="A3244">
        <v>153</v>
      </c>
      <c r="B3244">
        <v>102</v>
      </c>
      <c r="C3244">
        <v>255</v>
      </c>
      <c r="D3244" t="s">
        <v>259</v>
      </c>
      <c r="E3244">
        <v>86807.233999999997</v>
      </c>
      <c r="F3244">
        <v>14.904</v>
      </c>
      <c r="G3244">
        <f t="shared" si="50"/>
        <v>86807.233999999997</v>
      </c>
    </row>
    <row r="3245" spans="1:7" x14ac:dyDescent="0.25">
      <c r="A3245">
        <v>152</v>
      </c>
      <c r="B3245">
        <v>103</v>
      </c>
      <c r="C3245">
        <v>255</v>
      </c>
      <c r="D3245" t="s">
        <v>260</v>
      </c>
      <c r="E3245">
        <v>89947.3</v>
      </c>
      <c r="F3245">
        <v>17.698</v>
      </c>
      <c r="G3245">
        <f t="shared" si="50"/>
        <v>89947.3</v>
      </c>
    </row>
    <row r="3246" spans="1:7" x14ac:dyDescent="0.25">
      <c r="A3246">
        <v>151</v>
      </c>
      <c r="B3246">
        <v>104</v>
      </c>
      <c r="C3246">
        <v>255</v>
      </c>
      <c r="D3246" t="s">
        <v>266</v>
      </c>
      <c r="E3246" t="s">
        <v>1271</v>
      </c>
      <c r="F3246" t="s">
        <v>528</v>
      </c>
      <c r="G3246" t="e">
        <f t="shared" si="50"/>
        <v>#VALUE!</v>
      </c>
    </row>
    <row r="3247" spans="1:7" x14ac:dyDescent="0.25">
      <c r="A3247">
        <v>150</v>
      </c>
      <c r="B3247">
        <v>105</v>
      </c>
      <c r="C3247">
        <v>255</v>
      </c>
      <c r="D3247" t="s">
        <v>263</v>
      </c>
      <c r="E3247" t="s">
        <v>1272</v>
      </c>
      <c r="F3247" t="s">
        <v>228</v>
      </c>
      <c r="G3247" t="e">
        <f t="shared" si="50"/>
        <v>#VALUE!</v>
      </c>
    </row>
    <row r="3248" spans="1:7" x14ac:dyDescent="0.25">
      <c r="A3248">
        <v>158</v>
      </c>
      <c r="B3248">
        <v>98</v>
      </c>
      <c r="C3248">
        <v>256</v>
      </c>
      <c r="D3248" t="s">
        <v>250</v>
      </c>
      <c r="E3248" t="s">
        <v>1273</v>
      </c>
      <c r="F3248" t="s">
        <v>1039</v>
      </c>
      <c r="G3248" t="e">
        <f t="shared" si="50"/>
        <v>#VALUE!</v>
      </c>
    </row>
    <row r="3249" spans="1:7" x14ac:dyDescent="0.25">
      <c r="A3249">
        <v>157</v>
      </c>
      <c r="B3249">
        <v>99</v>
      </c>
      <c r="C3249">
        <v>256</v>
      </c>
      <c r="D3249" t="s">
        <v>251</v>
      </c>
      <c r="E3249" t="s">
        <v>1274</v>
      </c>
      <c r="F3249" t="s">
        <v>454</v>
      </c>
      <c r="G3249" t="e">
        <f t="shared" si="50"/>
        <v>#VALUE!</v>
      </c>
    </row>
    <row r="3250" spans="1:7" x14ac:dyDescent="0.25">
      <c r="A3250">
        <v>156</v>
      </c>
      <c r="B3250">
        <v>100</v>
      </c>
      <c r="C3250">
        <v>256</v>
      </c>
      <c r="D3250" t="s">
        <v>254</v>
      </c>
      <c r="E3250">
        <v>85486.816999999995</v>
      </c>
      <c r="F3250">
        <v>5.6</v>
      </c>
      <c r="G3250">
        <f t="shared" si="50"/>
        <v>85486.816999999995</v>
      </c>
    </row>
    <row r="3251" spans="1:7" x14ac:dyDescent="0.25">
      <c r="A3251">
        <v>155</v>
      </c>
      <c r="B3251">
        <v>101</v>
      </c>
      <c r="C3251">
        <v>256</v>
      </c>
      <c r="D3251" t="s">
        <v>257</v>
      </c>
      <c r="E3251" t="s">
        <v>1275</v>
      </c>
      <c r="F3251" t="s">
        <v>1276</v>
      </c>
      <c r="G3251" t="e">
        <f t="shared" si="50"/>
        <v>#VALUE!</v>
      </c>
    </row>
    <row r="3252" spans="1:7" x14ac:dyDescent="0.25">
      <c r="A3252">
        <v>154</v>
      </c>
      <c r="B3252">
        <v>102</v>
      </c>
      <c r="C3252">
        <v>256</v>
      </c>
      <c r="D3252" t="s">
        <v>259</v>
      </c>
      <c r="E3252">
        <v>87822.062000000005</v>
      </c>
      <c r="F3252">
        <v>7.7430000000000003</v>
      </c>
      <c r="G3252">
        <f t="shared" si="50"/>
        <v>87822.062000000005</v>
      </c>
    </row>
    <row r="3253" spans="1:7" x14ac:dyDescent="0.25">
      <c r="A3253">
        <v>153</v>
      </c>
      <c r="B3253">
        <v>103</v>
      </c>
      <c r="C3253">
        <v>256</v>
      </c>
      <c r="D3253" t="s">
        <v>260</v>
      </c>
      <c r="E3253">
        <v>91746.597999999998</v>
      </c>
      <c r="F3253">
        <v>82.903000000000006</v>
      </c>
      <c r="G3253">
        <f t="shared" si="50"/>
        <v>91746.597999999998</v>
      </c>
    </row>
    <row r="3254" spans="1:7" x14ac:dyDescent="0.25">
      <c r="A3254">
        <v>152</v>
      </c>
      <c r="B3254">
        <v>104</v>
      </c>
      <c r="C3254">
        <v>256</v>
      </c>
      <c r="D3254" t="s">
        <v>266</v>
      </c>
      <c r="E3254">
        <v>94222.048999999999</v>
      </c>
      <c r="F3254">
        <v>17.847999999999999</v>
      </c>
      <c r="G3254">
        <f t="shared" si="50"/>
        <v>94222.048999999999</v>
      </c>
    </row>
    <row r="3255" spans="1:7" x14ac:dyDescent="0.25">
      <c r="A3255">
        <v>151</v>
      </c>
      <c r="B3255">
        <v>105</v>
      </c>
      <c r="C3255">
        <v>256</v>
      </c>
      <c r="D3255" t="s">
        <v>263</v>
      </c>
      <c r="E3255" t="s">
        <v>1277</v>
      </c>
      <c r="F3255" t="s">
        <v>1278</v>
      </c>
      <c r="G3255" t="e">
        <f t="shared" si="50"/>
        <v>#VALUE!</v>
      </c>
    </row>
    <row r="3256" spans="1:7" x14ac:dyDescent="0.25">
      <c r="A3256">
        <v>158</v>
      </c>
      <c r="B3256">
        <v>99</v>
      </c>
      <c r="C3256">
        <v>257</v>
      </c>
      <c r="D3256" t="s">
        <v>251</v>
      </c>
      <c r="E3256" t="s">
        <v>265</v>
      </c>
      <c r="F3256" t="s">
        <v>498</v>
      </c>
      <c r="G3256" t="e">
        <f t="shared" si="50"/>
        <v>#VALUE!</v>
      </c>
    </row>
    <row r="3257" spans="1:7" x14ac:dyDescent="0.25">
      <c r="A3257">
        <v>157</v>
      </c>
      <c r="B3257">
        <v>100</v>
      </c>
      <c r="C3257">
        <v>257</v>
      </c>
      <c r="D3257" t="s">
        <v>254</v>
      </c>
      <c r="E3257">
        <v>88590.032999999996</v>
      </c>
      <c r="F3257">
        <v>4.4859999999999998</v>
      </c>
      <c r="G3257">
        <f t="shared" si="50"/>
        <v>88590.032999999996</v>
      </c>
    </row>
    <row r="3258" spans="1:7" x14ac:dyDescent="0.25">
      <c r="A3258">
        <v>156</v>
      </c>
      <c r="B3258">
        <v>101</v>
      </c>
      <c r="C3258">
        <v>257</v>
      </c>
      <c r="D3258" t="s">
        <v>257</v>
      </c>
      <c r="E3258">
        <v>88993.053</v>
      </c>
      <c r="F3258">
        <v>1.601</v>
      </c>
      <c r="G3258">
        <f t="shared" si="50"/>
        <v>88993.053</v>
      </c>
    </row>
    <row r="3259" spans="1:7" x14ac:dyDescent="0.25">
      <c r="A3259">
        <v>155</v>
      </c>
      <c r="B3259">
        <v>102</v>
      </c>
      <c r="C3259">
        <v>257</v>
      </c>
      <c r="D3259" t="s">
        <v>259</v>
      </c>
      <c r="E3259">
        <v>90247.255999999994</v>
      </c>
      <c r="F3259">
        <v>6.6779999999999999</v>
      </c>
      <c r="G3259">
        <f t="shared" si="50"/>
        <v>90247.255999999994</v>
      </c>
    </row>
    <row r="3260" spans="1:7" x14ac:dyDescent="0.25">
      <c r="A3260">
        <v>154</v>
      </c>
      <c r="B3260">
        <v>103</v>
      </c>
      <c r="C3260">
        <v>257</v>
      </c>
      <c r="D3260" t="s">
        <v>260</v>
      </c>
      <c r="E3260" t="s">
        <v>1279</v>
      </c>
      <c r="F3260" t="s">
        <v>1280</v>
      </c>
      <c r="G3260" t="e">
        <f t="shared" si="50"/>
        <v>#VALUE!</v>
      </c>
    </row>
    <row r="3261" spans="1:7" x14ac:dyDescent="0.25">
      <c r="A3261">
        <v>153</v>
      </c>
      <c r="B3261">
        <v>104</v>
      </c>
      <c r="C3261">
        <v>257</v>
      </c>
      <c r="D3261" t="s">
        <v>266</v>
      </c>
      <c r="E3261">
        <v>95866.426999999996</v>
      </c>
      <c r="F3261">
        <v>10.817</v>
      </c>
      <c r="G3261">
        <f t="shared" si="50"/>
        <v>95866.426999999996</v>
      </c>
    </row>
    <row r="3262" spans="1:7" x14ac:dyDescent="0.25">
      <c r="A3262">
        <v>152</v>
      </c>
      <c r="B3262">
        <v>105</v>
      </c>
      <c r="C3262">
        <v>257</v>
      </c>
      <c r="D3262" t="s">
        <v>263</v>
      </c>
      <c r="E3262" t="s">
        <v>1281</v>
      </c>
      <c r="F3262" t="s">
        <v>205</v>
      </c>
      <c r="G3262" t="e">
        <f t="shared" si="50"/>
        <v>#VALUE!</v>
      </c>
    </row>
    <row r="3263" spans="1:7" x14ac:dyDescent="0.25">
      <c r="A3263">
        <v>159</v>
      </c>
      <c r="B3263">
        <v>99</v>
      </c>
      <c r="C3263">
        <v>258</v>
      </c>
      <c r="D3263" t="s">
        <v>251</v>
      </c>
      <c r="E3263" t="s">
        <v>519</v>
      </c>
      <c r="F3263" t="s">
        <v>197</v>
      </c>
      <c r="G3263" t="e">
        <f t="shared" si="50"/>
        <v>#VALUE!</v>
      </c>
    </row>
    <row r="3264" spans="1:7" x14ac:dyDescent="0.25">
      <c r="A3264">
        <v>158</v>
      </c>
      <c r="B3264">
        <v>100</v>
      </c>
      <c r="C3264">
        <v>258</v>
      </c>
      <c r="D3264" t="s">
        <v>254</v>
      </c>
      <c r="E3264" t="s">
        <v>520</v>
      </c>
      <c r="F3264" t="s">
        <v>202</v>
      </c>
      <c r="G3264" t="e">
        <f t="shared" si="50"/>
        <v>#VALUE!</v>
      </c>
    </row>
    <row r="3265" spans="1:7" x14ac:dyDescent="0.25">
      <c r="A3265">
        <v>157</v>
      </c>
      <c r="B3265">
        <v>101</v>
      </c>
      <c r="C3265">
        <v>258</v>
      </c>
      <c r="D3265" t="s">
        <v>257</v>
      </c>
      <c r="E3265">
        <v>91686.792000000001</v>
      </c>
      <c r="F3265">
        <v>4.4189999999999996</v>
      </c>
      <c r="G3265">
        <f t="shared" si="50"/>
        <v>91686.792000000001</v>
      </c>
    </row>
    <row r="3266" spans="1:7" x14ac:dyDescent="0.25">
      <c r="A3266">
        <v>156</v>
      </c>
      <c r="B3266">
        <v>102</v>
      </c>
      <c r="C3266">
        <v>258</v>
      </c>
      <c r="D3266" t="s">
        <v>259</v>
      </c>
      <c r="E3266" t="s">
        <v>1282</v>
      </c>
      <c r="F3266" t="s">
        <v>454</v>
      </c>
      <c r="G3266" t="e">
        <f t="shared" si="50"/>
        <v>#VALUE!</v>
      </c>
    </row>
    <row r="3267" spans="1:7" x14ac:dyDescent="0.25">
      <c r="A3267">
        <v>155</v>
      </c>
      <c r="B3267">
        <v>103</v>
      </c>
      <c r="C3267">
        <v>258</v>
      </c>
      <c r="D3267" t="s">
        <v>260</v>
      </c>
      <c r="E3267" t="s">
        <v>1283</v>
      </c>
      <c r="F3267" t="s">
        <v>211</v>
      </c>
      <c r="G3267" t="e">
        <f t="shared" si="50"/>
        <v>#VALUE!</v>
      </c>
    </row>
    <row r="3268" spans="1:7" x14ac:dyDescent="0.25">
      <c r="A3268">
        <v>154</v>
      </c>
      <c r="B3268">
        <v>104</v>
      </c>
      <c r="C3268">
        <v>258</v>
      </c>
      <c r="D3268" t="s">
        <v>266</v>
      </c>
      <c r="E3268">
        <v>96341.035999999993</v>
      </c>
      <c r="F3268">
        <v>31.966999999999999</v>
      </c>
      <c r="G3268">
        <f t="shared" si="50"/>
        <v>96341.035999999993</v>
      </c>
    </row>
    <row r="3269" spans="1:7" x14ac:dyDescent="0.25">
      <c r="A3269">
        <v>153</v>
      </c>
      <c r="B3269">
        <v>105</v>
      </c>
      <c r="C3269">
        <v>258</v>
      </c>
      <c r="D3269" t="s">
        <v>263</v>
      </c>
      <c r="E3269" t="s">
        <v>1284</v>
      </c>
      <c r="F3269" t="s">
        <v>235</v>
      </c>
      <c r="G3269" t="e">
        <f t="shared" si="50"/>
        <v>#VALUE!</v>
      </c>
    </row>
    <row r="3270" spans="1:7" x14ac:dyDescent="0.25">
      <c r="A3270">
        <v>152</v>
      </c>
      <c r="B3270">
        <v>106</v>
      </c>
      <c r="C3270">
        <v>258</v>
      </c>
      <c r="D3270" t="s">
        <v>521</v>
      </c>
      <c r="E3270" t="s">
        <v>1285</v>
      </c>
      <c r="F3270" t="s">
        <v>483</v>
      </c>
      <c r="G3270" t="e">
        <f t="shared" si="50"/>
        <v>#VALUE!</v>
      </c>
    </row>
    <row r="3271" spans="1:7" x14ac:dyDescent="0.25">
      <c r="A3271">
        <v>159</v>
      </c>
      <c r="B3271">
        <v>100</v>
      </c>
      <c r="C3271">
        <v>259</v>
      </c>
      <c r="D3271" t="s">
        <v>254</v>
      </c>
      <c r="E3271" t="s">
        <v>522</v>
      </c>
      <c r="F3271" t="s">
        <v>504</v>
      </c>
      <c r="G3271" t="e">
        <f t="shared" si="50"/>
        <v>#VALUE!</v>
      </c>
    </row>
    <row r="3272" spans="1:7" x14ac:dyDescent="0.25">
      <c r="A3272">
        <v>158</v>
      </c>
      <c r="B3272">
        <v>101</v>
      </c>
      <c r="C3272">
        <v>259</v>
      </c>
      <c r="D3272" t="s">
        <v>257</v>
      </c>
      <c r="E3272" t="s">
        <v>523</v>
      </c>
      <c r="F3272" t="s">
        <v>202</v>
      </c>
      <c r="G3272" t="e">
        <f t="shared" si="50"/>
        <v>#VALUE!</v>
      </c>
    </row>
    <row r="3273" spans="1:7" x14ac:dyDescent="0.25">
      <c r="A3273">
        <v>157</v>
      </c>
      <c r="B3273">
        <v>102</v>
      </c>
      <c r="C3273">
        <v>259</v>
      </c>
      <c r="D3273" t="s">
        <v>259</v>
      </c>
      <c r="E3273">
        <v>94078.569000000003</v>
      </c>
      <c r="F3273">
        <v>6.5890000000000004</v>
      </c>
      <c r="G3273">
        <f t="shared" ref="G3273:G3336" si="51">IF(ISNUMBER(E3273),E3273,VALUE(SUBSTITUTE(E3273,"#",".01")))</f>
        <v>94078.569000000003</v>
      </c>
    </row>
    <row r="3274" spans="1:7" x14ac:dyDescent="0.25">
      <c r="A3274">
        <v>156</v>
      </c>
      <c r="B3274">
        <v>103</v>
      </c>
      <c r="C3274">
        <v>259</v>
      </c>
      <c r="D3274" t="s">
        <v>260</v>
      </c>
      <c r="E3274" t="s">
        <v>524</v>
      </c>
      <c r="F3274" t="s">
        <v>215</v>
      </c>
      <c r="G3274" t="e">
        <f t="shared" si="51"/>
        <v>#VALUE!</v>
      </c>
    </row>
    <row r="3275" spans="1:7" x14ac:dyDescent="0.25">
      <c r="A3275">
        <v>155</v>
      </c>
      <c r="B3275">
        <v>104</v>
      </c>
      <c r="C3275">
        <v>259</v>
      </c>
      <c r="D3275" t="s">
        <v>266</v>
      </c>
      <c r="E3275" t="s">
        <v>1286</v>
      </c>
      <c r="F3275" t="s">
        <v>525</v>
      </c>
      <c r="G3275" t="e">
        <f t="shared" si="51"/>
        <v>#VALUE!</v>
      </c>
    </row>
    <row r="3276" spans="1:7" x14ac:dyDescent="0.25">
      <c r="A3276">
        <v>154</v>
      </c>
      <c r="B3276">
        <v>105</v>
      </c>
      <c r="C3276">
        <v>259</v>
      </c>
      <c r="D3276" t="s">
        <v>263</v>
      </c>
      <c r="E3276">
        <v>101991.016</v>
      </c>
      <c r="F3276">
        <v>53.04</v>
      </c>
      <c r="G3276">
        <f t="shared" si="51"/>
        <v>101991.016</v>
      </c>
    </row>
    <row r="3277" spans="1:7" x14ac:dyDescent="0.25">
      <c r="A3277">
        <v>153</v>
      </c>
      <c r="B3277">
        <v>106</v>
      </c>
      <c r="C3277">
        <v>259</v>
      </c>
      <c r="D3277" t="s">
        <v>521</v>
      </c>
      <c r="E3277" t="s">
        <v>1287</v>
      </c>
      <c r="F3277" t="s">
        <v>528</v>
      </c>
      <c r="G3277" t="e">
        <f t="shared" si="51"/>
        <v>#VALUE!</v>
      </c>
    </row>
    <row r="3278" spans="1:7" x14ac:dyDescent="0.25">
      <c r="A3278">
        <v>160</v>
      </c>
      <c r="B3278">
        <v>100</v>
      </c>
      <c r="C3278">
        <v>260</v>
      </c>
      <c r="D3278" t="s">
        <v>254</v>
      </c>
      <c r="E3278" t="s">
        <v>1288</v>
      </c>
      <c r="F3278" t="s">
        <v>1289</v>
      </c>
      <c r="G3278" t="e">
        <f t="shared" si="51"/>
        <v>#VALUE!</v>
      </c>
    </row>
    <row r="3279" spans="1:7" x14ac:dyDescent="0.25">
      <c r="A3279">
        <v>159</v>
      </c>
      <c r="B3279">
        <v>101</v>
      </c>
      <c r="C3279">
        <v>260</v>
      </c>
      <c r="D3279" t="s">
        <v>257</v>
      </c>
      <c r="E3279" t="s">
        <v>1290</v>
      </c>
      <c r="F3279" t="s">
        <v>527</v>
      </c>
      <c r="G3279" t="e">
        <f t="shared" si="51"/>
        <v>#VALUE!</v>
      </c>
    </row>
    <row r="3280" spans="1:7" x14ac:dyDescent="0.25">
      <c r="A3280">
        <v>158</v>
      </c>
      <c r="B3280">
        <v>102</v>
      </c>
      <c r="C3280">
        <v>260</v>
      </c>
      <c r="D3280" t="s">
        <v>259</v>
      </c>
      <c r="E3280" t="s">
        <v>1291</v>
      </c>
      <c r="F3280" t="s">
        <v>202</v>
      </c>
      <c r="G3280" t="e">
        <f t="shared" si="51"/>
        <v>#VALUE!</v>
      </c>
    </row>
    <row r="3281" spans="1:7" x14ac:dyDescent="0.25">
      <c r="A3281">
        <v>157</v>
      </c>
      <c r="B3281">
        <v>103</v>
      </c>
      <c r="C3281">
        <v>260</v>
      </c>
      <c r="D3281" t="s">
        <v>260</v>
      </c>
      <c r="E3281" t="s">
        <v>1292</v>
      </c>
      <c r="F3281" t="s">
        <v>531</v>
      </c>
      <c r="G3281" t="e">
        <f t="shared" si="51"/>
        <v>#VALUE!</v>
      </c>
    </row>
    <row r="3282" spans="1:7" x14ac:dyDescent="0.25">
      <c r="A3282">
        <v>156</v>
      </c>
      <c r="B3282">
        <v>104</v>
      </c>
      <c r="C3282">
        <v>260</v>
      </c>
      <c r="D3282" t="s">
        <v>266</v>
      </c>
      <c r="E3282" t="s">
        <v>1293</v>
      </c>
      <c r="F3282" t="s">
        <v>202</v>
      </c>
      <c r="G3282" t="e">
        <f t="shared" si="51"/>
        <v>#VALUE!</v>
      </c>
    </row>
    <row r="3283" spans="1:7" x14ac:dyDescent="0.25">
      <c r="A3283">
        <v>155</v>
      </c>
      <c r="B3283">
        <v>105</v>
      </c>
      <c r="C3283">
        <v>260</v>
      </c>
      <c r="D3283" t="s">
        <v>263</v>
      </c>
      <c r="E3283" t="s">
        <v>1294</v>
      </c>
      <c r="F3283" t="s">
        <v>201</v>
      </c>
      <c r="G3283" t="e">
        <f t="shared" si="51"/>
        <v>#VALUE!</v>
      </c>
    </row>
    <row r="3284" spans="1:7" x14ac:dyDescent="0.25">
      <c r="A3284">
        <v>154</v>
      </c>
      <c r="B3284">
        <v>106</v>
      </c>
      <c r="C3284">
        <v>260</v>
      </c>
      <c r="D3284" t="s">
        <v>521</v>
      </c>
      <c r="E3284">
        <v>106547.552</v>
      </c>
      <c r="F3284">
        <v>20.536000000000001</v>
      </c>
      <c r="G3284">
        <f t="shared" si="51"/>
        <v>106547.552</v>
      </c>
    </row>
    <row r="3285" spans="1:7" x14ac:dyDescent="0.25">
      <c r="A3285">
        <v>153</v>
      </c>
      <c r="B3285">
        <v>107</v>
      </c>
      <c r="C3285">
        <v>260</v>
      </c>
      <c r="D3285" t="s">
        <v>267</v>
      </c>
      <c r="E3285" t="s">
        <v>1295</v>
      </c>
      <c r="F3285" t="s">
        <v>1296</v>
      </c>
      <c r="G3285" t="e">
        <f t="shared" si="51"/>
        <v>#VALUE!</v>
      </c>
    </row>
    <row r="3286" spans="1:7" x14ac:dyDescent="0.25">
      <c r="A3286">
        <v>160</v>
      </c>
      <c r="B3286">
        <v>101</v>
      </c>
      <c r="C3286">
        <v>261</v>
      </c>
      <c r="D3286" t="s">
        <v>257</v>
      </c>
      <c r="E3286" t="s">
        <v>1297</v>
      </c>
      <c r="F3286" t="s">
        <v>1298</v>
      </c>
      <c r="G3286" t="e">
        <f t="shared" si="51"/>
        <v>#VALUE!</v>
      </c>
    </row>
    <row r="3287" spans="1:7" x14ac:dyDescent="0.25">
      <c r="A3287">
        <v>159</v>
      </c>
      <c r="B3287">
        <v>102</v>
      </c>
      <c r="C3287">
        <v>261</v>
      </c>
      <c r="D3287" t="s">
        <v>259</v>
      </c>
      <c r="E3287" t="s">
        <v>1299</v>
      </c>
      <c r="F3287" t="s">
        <v>202</v>
      </c>
      <c r="G3287" t="e">
        <f t="shared" si="51"/>
        <v>#VALUE!</v>
      </c>
    </row>
    <row r="3288" spans="1:7" x14ac:dyDescent="0.25">
      <c r="A3288">
        <v>158</v>
      </c>
      <c r="B3288">
        <v>103</v>
      </c>
      <c r="C3288">
        <v>261</v>
      </c>
      <c r="D3288" t="s">
        <v>260</v>
      </c>
      <c r="E3288" t="s">
        <v>1300</v>
      </c>
      <c r="F3288" t="s">
        <v>202</v>
      </c>
      <c r="G3288" t="e">
        <f t="shared" si="51"/>
        <v>#VALUE!</v>
      </c>
    </row>
    <row r="3289" spans="1:7" x14ac:dyDescent="0.25">
      <c r="A3289">
        <v>157</v>
      </c>
      <c r="B3289">
        <v>104</v>
      </c>
      <c r="C3289">
        <v>261</v>
      </c>
      <c r="D3289" t="s">
        <v>266</v>
      </c>
      <c r="E3289">
        <v>101318.594</v>
      </c>
      <c r="F3289">
        <v>50.444000000000003</v>
      </c>
      <c r="G3289">
        <f t="shared" si="51"/>
        <v>101318.594</v>
      </c>
    </row>
    <row r="3290" spans="1:7" x14ac:dyDescent="0.25">
      <c r="A3290">
        <v>156</v>
      </c>
      <c r="B3290">
        <v>105</v>
      </c>
      <c r="C3290">
        <v>261</v>
      </c>
      <c r="D3290" t="s">
        <v>263</v>
      </c>
      <c r="E3290" t="s">
        <v>1301</v>
      </c>
      <c r="F3290" t="s">
        <v>1302</v>
      </c>
      <c r="G3290" t="e">
        <f t="shared" si="51"/>
        <v>#VALUE!</v>
      </c>
    </row>
    <row r="3291" spans="1:7" x14ac:dyDescent="0.25">
      <c r="A3291">
        <v>155</v>
      </c>
      <c r="B3291">
        <v>106</v>
      </c>
      <c r="C3291">
        <v>261</v>
      </c>
      <c r="D3291" t="s">
        <v>521</v>
      </c>
      <c r="E3291">
        <v>108005.04300000001</v>
      </c>
      <c r="F3291">
        <v>18.494</v>
      </c>
      <c r="G3291">
        <f t="shared" si="51"/>
        <v>108005.04300000001</v>
      </c>
    </row>
    <row r="3292" spans="1:7" x14ac:dyDescent="0.25">
      <c r="A3292">
        <v>154</v>
      </c>
      <c r="B3292">
        <v>107</v>
      </c>
      <c r="C3292">
        <v>261</v>
      </c>
      <c r="D3292" t="s">
        <v>267</v>
      </c>
      <c r="E3292" t="s">
        <v>1303</v>
      </c>
      <c r="F3292" t="s">
        <v>506</v>
      </c>
      <c r="G3292" t="e">
        <f t="shared" si="51"/>
        <v>#VALUE!</v>
      </c>
    </row>
    <row r="3293" spans="1:7" x14ac:dyDescent="0.25">
      <c r="A3293">
        <v>161</v>
      </c>
      <c r="B3293">
        <v>101</v>
      </c>
      <c r="C3293">
        <v>262</v>
      </c>
      <c r="D3293" t="s">
        <v>257</v>
      </c>
      <c r="E3293" t="s">
        <v>1304</v>
      </c>
      <c r="F3293" t="s">
        <v>582</v>
      </c>
      <c r="G3293" t="e">
        <f t="shared" si="51"/>
        <v>#VALUE!</v>
      </c>
    </row>
    <row r="3294" spans="1:7" x14ac:dyDescent="0.25">
      <c r="A3294">
        <v>160</v>
      </c>
      <c r="B3294">
        <v>102</v>
      </c>
      <c r="C3294">
        <v>262</v>
      </c>
      <c r="D3294" t="s">
        <v>259</v>
      </c>
      <c r="E3294" t="s">
        <v>1305</v>
      </c>
      <c r="F3294" t="s">
        <v>231</v>
      </c>
      <c r="G3294" t="e">
        <f t="shared" si="51"/>
        <v>#VALUE!</v>
      </c>
    </row>
    <row r="3295" spans="1:7" x14ac:dyDescent="0.25">
      <c r="A3295">
        <v>159</v>
      </c>
      <c r="B3295">
        <v>103</v>
      </c>
      <c r="C3295">
        <v>262</v>
      </c>
      <c r="D3295" t="s">
        <v>260</v>
      </c>
      <c r="E3295" t="s">
        <v>1306</v>
      </c>
      <c r="F3295" t="s">
        <v>202</v>
      </c>
      <c r="G3295" t="e">
        <f t="shared" si="51"/>
        <v>#VALUE!</v>
      </c>
    </row>
    <row r="3296" spans="1:7" x14ac:dyDescent="0.25">
      <c r="A3296">
        <v>158</v>
      </c>
      <c r="B3296">
        <v>104</v>
      </c>
      <c r="C3296">
        <v>262</v>
      </c>
      <c r="D3296" t="s">
        <v>266</v>
      </c>
      <c r="E3296" t="s">
        <v>1307</v>
      </c>
      <c r="F3296" t="s">
        <v>503</v>
      </c>
      <c r="G3296" t="e">
        <f t="shared" si="51"/>
        <v>#VALUE!</v>
      </c>
    </row>
    <row r="3297" spans="1:7" x14ac:dyDescent="0.25">
      <c r="A3297">
        <v>157</v>
      </c>
      <c r="B3297">
        <v>105</v>
      </c>
      <c r="C3297">
        <v>262</v>
      </c>
      <c r="D3297" t="s">
        <v>263</v>
      </c>
      <c r="E3297" t="s">
        <v>1308</v>
      </c>
      <c r="F3297" t="s">
        <v>219</v>
      </c>
      <c r="G3297" t="e">
        <f t="shared" si="51"/>
        <v>#VALUE!</v>
      </c>
    </row>
    <row r="3298" spans="1:7" x14ac:dyDescent="0.25">
      <c r="A3298">
        <v>156</v>
      </c>
      <c r="B3298">
        <v>106</v>
      </c>
      <c r="C3298">
        <v>262</v>
      </c>
      <c r="D3298" t="s">
        <v>521</v>
      </c>
      <c r="E3298">
        <v>108365.77099999999</v>
      </c>
      <c r="F3298">
        <v>35.411000000000001</v>
      </c>
      <c r="G3298">
        <f t="shared" si="51"/>
        <v>108365.77099999999</v>
      </c>
    </row>
    <row r="3299" spans="1:7" x14ac:dyDescent="0.25">
      <c r="A3299">
        <v>155</v>
      </c>
      <c r="B3299">
        <v>107</v>
      </c>
      <c r="C3299">
        <v>262</v>
      </c>
      <c r="D3299" t="s">
        <v>267</v>
      </c>
      <c r="E3299" t="s">
        <v>1309</v>
      </c>
      <c r="F3299" t="s">
        <v>456</v>
      </c>
      <c r="G3299" t="e">
        <f t="shared" si="51"/>
        <v>#VALUE!</v>
      </c>
    </row>
    <row r="3300" spans="1:7" x14ac:dyDescent="0.25">
      <c r="A3300">
        <v>161</v>
      </c>
      <c r="B3300">
        <v>102</v>
      </c>
      <c r="C3300">
        <v>263</v>
      </c>
      <c r="D3300" t="s">
        <v>259</v>
      </c>
      <c r="E3300" t="s">
        <v>1310</v>
      </c>
      <c r="F3300" t="s">
        <v>500</v>
      </c>
      <c r="G3300" t="e">
        <f t="shared" si="51"/>
        <v>#VALUE!</v>
      </c>
    </row>
    <row r="3301" spans="1:7" x14ac:dyDescent="0.25">
      <c r="A3301">
        <v>160</v>
      </c>
      <c r="B3301">
        <v>103</v>
      </c>
      <c r="C3301">
        <v>263</v>
      </c>
      <c r="D3301" t="s">
        <v>260</v>
      </c>
      <c r="E3301" t="s">
        <v>1311</v>
      </c>
      <c r="F3301" t="s">
        <v>504</v>
      </c>
      <c r="G3301" t="e">
        <f t="shared" si="51"/>
        <v>#VALUE!</v>
      </c>
    </row>
    <row r="3302" spans="1:7" x14ac:dyDescent="0.25">
      <c r="A3302">
        <v>159</v>
      </c>
      <c r="B3302">
        <v>104</v>
      </c>
      <c r="C3302">
        <v>263</v>
      </c>
      <c r="D3302" t="s">
        <v>266</v>
      </c>
      <c r="E3302" t="s">
        <v>1312</v>
      </c>
      <c r="F3302" t="s">
        <v>480</v>
      </c>
      <c r="G3302" t="e">
        <f t="shared" si="51"/>
        <v>#VALUE!</v>
      </c>
    </row>
    <row r="3303" spans="1:7" x14ac:dyDescent="0.25">
      <c r="A3303">
        <v>158</v>
      </c>
      <c r="B3303">
        <v>105</v>
      </c>
      <c r="C3303">
        <v>263</v>
      </c>
      <c r="D3303" t="s">
        <v>263</v>
      </c>
      <c r="E3303" t="s">
        <v>530</v>
      </c>
      <c r="F3303" t="s">
        <v>216</v>
      </c>
      <c r="G3303" t="e">
        <f t="shared" si="51"/>
        <v>#VALUE!</v>
      </c>
    </row>
    <row r="3304" spans="1:7" x14ac:dyDescent="0.25">
      <c r="A3304">
        <v>157</v>
      </c>
      <c r="B3304">
        <v>106</v>
      </c>
      <c r="C3304">
        <v>263</v>
      </c>
      <c r="D3304" t="s">
        <v>521</v>
      </c>
      <c r="E3304" t="s">
        <v>1313</v>
      </c>
      <c r="F3304" t="s">
        <v>1314</v>
      </c>
      <c r="G3304" t="e">
        <f t="shared" si="51"/>
        <v>#VALUE!</v>
      </c>
    </row>
    <row r="3305" spans="1:7" x14ac:dyDescent="0.25">
      <c r="A3305">
        <v>156</v>
      </c>
      <c r="B3305">
        <v>107</v>
      </c>
      <c r="C3305">
        <v>263</v>
      </c>
      <c r="D3305" t="s">
        <v>267</v>
      </c>
      <c r="E3305" t="s">
        <v>1315</v>
      </c>
      <c r="F3305" t="s">
        <v>235</v>
      </c>
      <c r="G3305" t="e">
        <f t="shared" si="51"/>
        <v>#VALUE!</v>
      </c>
    </row>
    <row r="3306" spans="1:7" x14ac:dyDescent="0.25">
      <c r="A3306">
        <v>155</v>
      </c>
      <c r="B3306">
        <v>108</v>
      </c>
      <c r="C3306">
        <v>263</v>
      </c>
      <c r="D3306" t="s">
        <v>533</v>
      </c>
      <c r="E3306" t="s">
        <v>1316</v>
      </c>
      <c r="F3306" t="s">
        <v>529</v>
      </c>
      <c r="G3306" t="e">
        <f t="shared" si="51"/>
        <v>#VALUE!</v>
      </c>
    </row>
    <row r="3307" spans="1:7" x14ac:dyDescent="0.25">
      <c r="A3307">
        <v>162</v>
      </c>
      <c r="B3307">
        <v>102</v>
      </c>
      <c r="C3307">
        <v>264</v>
      </c>
      <c r="D3307" t="s">
        <v>259</v>
      </c>
      <c r="E3307" t="s">
        <v>1317</v>
      </c>
      <c r="F3307" t="s">
        <v>1318</v>
      </c>
      <c r="G3307" t="e">
        <f t="shared" si="51"/>
        <v>#VALUE!</v>
      </c>
    </row>
    <row r="3308" spans="1:7" x14ac:dyDescent="0.25">
      <c r="A3308">
        <v>161</v>
      </c>
      <c r="B3308">
        <v>103</v>
      </c>
      <c r="C3308">
        <v>264</v>
      </c>
      <c r="D3308" t="s">
        <v>260</v>
      </c>
      <c r="E3308" t="s">
        <v>1319</v>
      </c>
      <c r="F3308" t="s">
        <v>534</v>
      </c>
      <c r="G3308" t="e">
        <f t="shared" si="51"/>
        <v>#VALUE!</v>
      </c>
    </row>
    <row r="3309" spans="1:7" x14ac:dyDescent="0.25">
      <c r="A3309">
        <v>160</v>
      </c>
      <c r="B3309">
        <v>104</v>
      </c>
      <c r="C3309">
        <v>264</v>
      </c>
      <c r="D3309" t="s">
        <v>266</v>
      </c>
      <c r="E3309" t="s">
        <v>1320</v>
      </c>
      <c r="F3309" t="s">
        <v>231</v>
      </c>
      <c r="G3309" t="e">
        <f t="shared" si="51"/>
        <v>#VALUE!</v>
      </c>
    </row>
    <row r="3310" spans="1:7" x14ac:dyDescent="0.25">
      <c r="A3310">
        <v>159</v>
      </c>
      <c r="B3310">
        <v>105</v>
      </c>
      <c r="C3310">
        <v>264</v>
      </c>
      <c r="D3310" t="s">
        <v>263</v>
      </c>
      <c r="E3310" t="s">
        <v>1321</v>
      </c>
      <c r="F3310" t="s">
        <v>1322</v>
      </c>
      <c r="G3310" t="e">
        <f t="shared" si="51"/>
        <v>#VALUE!</v>
      </c>
    </row>
    <row r="3311" spans="1:7" x14ac:dyDescent="0.25">
      <c r="A3311">
        <v>158</v>
      </c>
      <c r="B3311">
        <v>106</v>
      </c>
      <c r="C3311">
        <v>264</v>
      </c>
      <c r="D3311" t="s">
        <v>521</v>
      </c>
      <c r="E3311" t="s">
        <v>1323</v>
      </c>
      <c r="F3311" t="s">
        <v>504</v>
      </c>
      <c r="G3311" t="e">
        <f t="shared" si="51"/>
        <v>#VALUE!</v>
      </c>
    </row>
    <row r="3312" spans="1:7" x14ac:dyDescent="0.25">
      <c r="A3312">
        <v>157</v>
      </c>
      <c r="B3312">
        <v>107</v>
      </c>
      <c r="C3312">
        <v>264</v>
      </c>
      <c r="D3312" t="s">
        <v>267</v>
      </c>
      <c r="E3312" t="s">
        <v>1324</v>
      </c>
      <c r="F3312" t="s">
        <v>526</v>
      </c>
      <c r="G3312" t="e">
        <f t="shared" si="51"/>
        <v>#VALUE!</v>
      </c>
    </row>
    <row r="3313" spans="1:7" x14ac:dyDescent="0.25">
      <c r="A3313">
        <v>156</v>
      </c>
      <c r="B3313">
        <v>108</v>
      </c>
      <c r="C3313">
        <v>264</v>
      </c>
      <c r="D3313" t="s">
        <v>533</v>
      </c>
      <c r="E3313">
        <v>119563.22199999999</v>
      </c>
      <c r="F3313">
        <v>28.881</v>
      </c>
      <c r="G3313">
        <f t="shared" si="51"/>
        <v>119563.22199999999</v>
      </c>
    </row>
    <row r="3314" spans="1:7" x14ac:dyDescent="0.25">
      <c r="A3314">
        <v>162</v>
      </c>
      <c r="B3314">
        <v>103</v>
      </c>
      <c r="C3314">
        <v>265</v>
      </c>
      <c r="D3314" t="s">
        <v>260</v>
      </c>
      <c r="E3314" t="s">
        <v>1325</v>
      </c>
      <c r="F3314" t="s">
        <v>1326</v>
      </c>
      <c r="G3314" t="e">
        <f t="shared" si="51"/>
        <v>#VALUE!</v>
      </c>
    </row>
    <row r="3315" spans="1:7" x14ac:dyDescent="0.25">
      <c r="A3315">
        <v>161</v>
      </c>
      <c r="B3315">
        <v>104</v>
      </c>
      <c r="C3315">
        <v>265</v>
      </c>
      <c r="D3315" t="s">
        <v>266</v>
      </c>
      <c r="E3315" t="s">
        <v>1327</v>
      </c>
      <c r="F3315" t="s">
        <v>231</v>
      </c>
      <c r="G3315" t="e">
        <f t="shared" si="51"/>
        <v>#VALUE!</v>
      </c>
    </row>
    <row r="3316" spans="1:7" x14ac:dyDescent="0.25">
      <c r="A3316">
        <v>160</v>
      </c>
      <c r="B3316">
        <v>105</v>
      </c>
      <c r="C3316">
        <v>265</v>
      </c>
      <c r="D3316" t="s">
        <v>263</v>
      </c>
      <c r="E3316" t="s">
        <v>1328</v>
      </c>
      <c r="F3316" t="s">
        <v>503</v>
      </c>
      <c r="G3316" t="e">
        <f t="shared" si="51"/>
        <v>#VALUE!</v>
      </c>
    </row>
    <row r="3317" spans="1:7" x14ac:dyDescent="0.25">
      <c r="A3317">
        <v>159</v>
      </c>
      <c r="B3317">
        <v>106</v>
      </c>
      <c r="C3317">
        <v>265</v>
      </c>
      <c r="D3317" t="s">
        <v>521</v>
      </c>
      <c r="E3317" t="s">
        <v>1329</v>
      </c>
      <c r="F3317" t="s">
        <v>1330</v>
      </c>
      <c r="G3317" t="e">
        <f t="shared" si="51"/>
        <v>#VALUE!</v>
      </c>
    </row>
    <row r="3318" spans="1:7" x14ac:dyDescent="0.25">
      <c r="A3318">
        <v>158</v>
      </c>
      <c r="B3318">
        <v>107</v>
      </c>
      <c r="C3318">
        <v>265</v>
      </c>
      <c r="D3318" t="s">
        <v>267</v>
      </c>
      <c r="E3318" t="s">
        <v>1331</v>
      </c>
      <c r="F3318" t="s">
        <v>511</v>
      </c>
      <c r="G3318" t="e">
        <f t="shared" si="51"/>
        <v>#VALUE!</v>
      </c>
    </row>
    <row r="3319" spans="1:7" x14ac:dyDescent="0.25">
      <c r="A3319">
        <v>157</v>
      </c>
      <c r="B3319">
        <v>108</v>
      </c>
      <c r="C3319">
        <v>265</v>
      </c>
      <c r="D3319" t="s">
        <v>533</v>
      </c>
      <c r="E3319">
        <v>120900.283</v>
      </c>
      <c r="F3319">
        <v>23.957999999999998</v>
      </c>
      <c r="G3319">
        <f t="shared" si="51"/>
        <v>120900.283</v>
      </c>
    </row>
    <row r="3320" spans="1:7" x14ac:dyDescent="0.25">
      <c r="A3320">
        <v>156</v>
      </c>
      <c r="B3320">
        <v>109</v>
      </c>
      <c r="C3320">
        <v>265</v>
      </c>
      <c r="D3320" t="s">
        <v>268</v>
      </c>
      <c r="E3320" t="s">
        <v>1332</v>
      </c>
      <c r="F3320" t="s">
        <v>551</v>
      </c>
      <c r="G3320" t="e">
        <f t="shared" si="51"/>
        <v>#VALUE!</v>
      </c>
    </row>
    <row r="3321" spans="1:7" x14ac:dyDescent="0.25">
      <c r="A3321">
        <v>163</v>
      </c>
      <c r="B3321">
        <v>103</v>
      </c>
      <c r="C3321">
        <v>266</v>
      </c>
      <c r="D3321" t="s">
        <v>260</v>
      </c>
      <c r="E3321" t="s">
        <v>1333</v>
      </c>
      <c r="F3321" t="s">
        <v>464</v>
      </c>
      <c r="G3321" t="e">
        <f t="shared" si="51"/>
        <v>#VALUE!</v>
      </c>
    </row>
    <row r="3322" spans="1:7" x14ac:dyDescent="0.25">
      <c r="A3322">
        <v>162</v>
      </c>
      <c r="B3322">
        <v>104</v>
      </c>
      <c r="C3322">
        <v>266</v>
      </c>
      <c r="D3322" t="s">
        <v>266</v>
      </c>
      <c r="E3322" t="s">
        <v>1334</v>
      </c>
      <c r="F3322" t="s">
        <v>538</v>
      </c>
      <c r="G3322" t="e">
        <f t="shared" si="51"/>
        <v>#VALUE!</v>
      </c>
    </row>
    <row r="3323" spans="1:7" x14ac:dyDescent="0.25">
      <c r="A3323">
        <v>161</v>
      </c>
      <c r="B3323">
        <v>105</v>
      </c>
      <c r="C3323">
        <v>266</v>
      </c>
      <c r="D3323" t="s">
        <v>263</v>
      </c>
      <c r="E3323" t="s">
        <v>1335</v>
      </c>
      <c r="F3323" t="s">
        <v>504</v>
      </c>
      <c r="G3323" t="e">
        <f t="shared" si="51"/>
        <v>#VALUE!</v>
      </c>
    </row>
    <row r="3324" spans="1:7" x14ac:dyDescent="0.25">
      <c r="A3324">
        <v>160</v>
      </c>
      <c r="B3324">
        <v>106</v>
      </c>
      <c r="C3324">
        <v>266</v>
      </c>
      <c r="D3324" t="s">
        <v>521</v>
      </c>
      <c r="E3324" t="s">
        <v>1336</v>
      </c>
      <c r="F3324" t="s">
        <v>1296</v>
      </c>
      <c r="G3324" t="e">
        <f t="shared" si="51"/>
        <v>#VALUE!</v>
      </c>
    </row>
    <row r="3325" spans="1:7" x14ac:dyDescent="0.25">
      <c r="A3325">
        <v>159</v>
      </c>
      <c r="B3325">
        <v>107</v>
      </c>
      <c r="C3325">
        <v>266</v>
      </c>
      <c r="D3325" t="s">
        <v>267</v>
      </c>
      <c r="E3325" t="s">
        <v>1337</v>
      </c>
      <c r="F3325" t="s">
        <v>1338</v>
      </c>
      <c r="G3325" t="e">
        <f t="shared" si="51"/>
        <v>#VALUE!</v>
      </c>
    </row>
    <row r="3326" spans="1:7" x14ac:dyDescent="0.25">
      <c r="A3326">
        <v>158</v>
      </c>
      <c r="B3326">
        <v>108</v>
      </c>
      <c r="C3326">
        <v>266</v>
      </c>
      <c r="D3326" t="s">
        <v>533</v>
      </c>
      <c r="E3326">
        <v>121136.37300000001</v>
      </c>
      <c r="F3326">
        <v>38.695</v>
      </c>
      <c r="G3326">
        <f t="shared" si="51"/>
        <v>121136.37300000001</v>
      </c>
    </row>
    <row r="3327" spans="1:7" x14ac:dyDescent="0.25">
      <c r="A3327">
        <v>157</v>
      </c>
      <c r="B3327">
        <v>109</v>
      </c>
      <c r="C3327">
        <v>266</v>
      </c>
      <c r="D3327" t="s">
        <v>268</v>
      </c>
      <c r="E3327" t="s">
        <v>1339</v>
      </c>
      <c r="F3327" t="s">
        <v>1340</v>
      </c>
      <c r="G3327" t="e">
        <f t="shared" si="51"/>
        <v>#VALUE!</v>
      </c>
    </row>
    <row r="3328" spans="1:7" x14ac:dyDescent="0.25">
      <c r="A3328">
        <v>163</v>
      </c>
      <c r="B3328">
        <v>104</v>
      </c>
      <c r="C3328">
        <v>267</v>
      </c>
      <c r="D3328" t="s">
        <v>266</v>
      </c>
      <c r="E3328" t="s">
        <v>1341</v>
      </c>
      <c r="F3328" t="s">
        <v>537</v>
      </c>
      <c r="G3328" t="e">
        <f t="shared" si="51"/>
        <v>#VALUE!</v>
      </c>
    </row>
    <row r="3329" spans="1:7" x14ac:dyDescent="0.25">
      <c r="A3329">
        <v>162</v>
      </c>
      <c r="B3329">
        <v>105</v>
      </c>
      <c r="C3329">
        <v>267</v>
      </c>
      <c r="D3329" t="s">
        <v>263</v>
      </c>
      <c r="E3329" t="s">
        <v>1342</v>
      </c>
      <c r="F3329" t="s">
        <v>541</v>
      </c>
      <c r="G3329" t="e">
        <f t="shared" si="51"/>
        <v>#VALUE!</v>
      </c>
    </row>
    <row r="3330" spans="1:7" x14ac:dyDescent="0.25">
      <c r="A3330">
        <v>161</v>
      </c>
      <c r="B3330">
        <v>106</v>
      </c>
      <c r="C3330">
        <v>267</v>
      </c>
      <c r="D3330" t="s">
        <v>521</v>
      </c>
      <c r="E3330" t="s">
        <v>1343</v>
      </c>
      <c r="F3330" t="s">
        <v>449</v>
      </c>
      <c r="G3330" t="e">
        <f t="shared" si="51"/>
        <v>#VALUE!</v>
      </c>
    </row>
    <row r="3331" spans="1:7" x14ac:dyDescent="0.25">
      <c r="A3331">
        <v>160</v>
      </c>
      <c r="B3331">
        <v>107</v>
      </c>
      <c r="C3331">
        <v>267</v>
      </c>
      <c r="D3331" t="s">
        <v>267</v>
      </c>
      <c r="E3331" t="s">
        <v>1344</v>
      </c>
      <c r="F3331" t="s">
        <v>539</v>
      </c>
      <c r="G3331" t="e">
        <f t="shared" si="51"/>
        <v>#VALUE!</v>
      </c>
    </row>
    <row r="3332" spans="1:7" x14ac:dyDescent="0.25">
      <c r="A3332">
        <v>159</v>
      </c>
      <c r="B3332">
        <v>108</v>
      </c>
      <c r="C3332">
        <v>267</v>
      </c>
      <c r="D3332" t="s">
        <v>533</v>
      </c>
      <c r="E3332" t="s">
        <v>1345</v>
      </c>
      <c r="F3332" t="s">
        <v>1346</v>
      </c>
      <c r="G3332" t="e">
        <f t="shared" si="51"/>
        <v>#VALUE!</v>
      </c>
    </row>
    <row r="3333" spans="1:7" x14ac:dyDescent="0.25">
      <c r="A3333">
        <v>158</v>
      </c>
      <c r="B3333">
        <v>109</v>
      </c>
      <c r="C3333">
        <v>267</v>
      </c>
      <c r="D3333" t="s">
        <v>268</v>
      </c>
      <c r="E3333" t="s">
        <v>1347</v>
      </c>
      <c r="F3333" t="s">
        <v>199</v>
      </c>
      <c r="G3333" t="e">
        <f t="shared" si="51"/>
        <v>#VALUE!</v>
      </c>
    </row>
    <row r="3334" spans="1:7" x14ac:dyDescent="0.25">
      <c r="A3334">
        <v>157</v>
      </c>
      <c r="B3334">
        <v>110</v>
      </c>
      <c r="C3334">
        <v>267</v>
      </c>
      <c r="D3334" t="s">
        <v>1348</v>
      </c>
      <c r="E3334" t="s">
        <v>1349</v>
      </c>
      <c r="F3334" t="s">
        <v>536</v>
      </c>
      <c r="G3334" t="e">
        <f t="shared" si="51"/>
        <v>#VALUE!</v>
      </c>
    </row>
    <row r="3335" spans="1:7" x14ac:dyDescent="0.25">
      <c r="A3335">
        <v>164</v>
      </c>
      <c r="B3335">
        <v>104</v>
      </c>
      <c r="C3335">
        <v>268</v>
      </c>
      <c r="D3335" t="s">
        <v>266</v>
      </c>
      <c r="E3335" t="s">
        <v>1350</v>
      </c>
      <c r="F3335" t="s">
        <v>1351</v>
      </c>
      <c r="G3335" t="e">
        <f t="shared" si="51"/>
        <v>#VALUE!</v>
      </c>
    </row>
    <row r="3336" spans="1:7" x14ac:dyDescent="0.25">
      <c r="A3336">
        <v>163</v>
      </c>
      <c r="B3336">
        <v>105</v>
      </c>
      <c r="C3336">
        <v>268</v>
      </c>
      <c r="D3336" t="s">
        <v>263</v>
      </c>
      <c r="E3336" t="s">
        <v>1352</v>
      </c>
      <c r="F3336" t="s">
        <v>540</v>
      </c>
      <c r="G3336" t="e">
        <f t="shared" si="51"/>
        <v>#VALUE!</v>
      </c>
    </row>
    <row r="3337" spans="1:7" x14ac:dyDescent="0.25">
      <c r="A3337">
        <v>162</v>
      </c>
      <c r="B3337">
        <v>106</v>
      </c>
      <c r="C3337">
        <v>268</v>
      </c>
      <c r="D3337" t="s">
        <v>521</v>
      </c>
      <c r="E3337" t="s">
        <v>1353</v>
      </c>
      <c r="F3337" t="s">
        <v>538</v>
      </c>
      <c r="G3337" t="e">
        <f t="shared" ref="G3337:G3400" si="52">IF(ISNUMBER(E3337),E3337,VALUE(SUBSTITUTE(E3337,"#",".01")))</f>
        <v>#VALUE!</v>
      </c>
    </row>
    <row r="3338" spans="1:7" x14ac:dyDescent="0.25">
      <c r="A3338">
        <v>161</v>
      </c>
      <c r="B3338">
        <v>107</v>
      </c>
      <c r="C3338">
        <v>268</v>
      </c>
      <c r="D3338" t="s">
        <v>267</v>
      </c>
      <c r="E3338" t="s">
        <v>1354</v>
      </c>
      <c r="F3338" t="s">
        <v>1355</v>
      </c>
      <c r="G3338" t="e">
        <f t="shared" si="52"/>
        <v>#VALUE!</v>
      </c>
    </row>
    <row r="3339" spans="1:7" x14ac:dyDescent="0.25">
      <c r="A3339">
        <v>160</v>
      </c>
      <c r="B3339">
        <v>108</v>
      </c>
      <c r="C3339">
        <v>268</v>
      </c>
      <c r="D3339" t="s">
        <v>533</v>
      </c>
      <c r="E3339" t="s">
        <v>1356</v>
      </c>
      <c r="F3339" t="s">
        <v>504</v>
      </c>
      <c r="G3339" t="e">
        <f t="shared" si="52"/>
        <v>#VALUE!</v>
      </c>
    </row>
    <row r="3340" spans="1:7" x14ac:dyDescent="0.25">
      <c r="A3340">
        <v>159</v>
      </c>
      <c r="B3340">
        <v>109</v>
      </c>
      <c r="C3340">
        <v>268</v>
      </c>
      <c r="D3340" t="s">
        <v>268</v>
      </c>
      <c r="E3340" t="s">
        <v>1357</v>
      </c>
      <c r="F3340" t="s">
        <v>209</v>
      </c>
      <c r="G3340" t="e">
        <f t="shared" si="52"/>
        <v>#VALUE!</v>
      </c>
    </row>
    <row r="3341" spans="1:7" x14ac:dyDescent="0.25">
      <c r="A3341">
        <v>158</v>
      </c>
      <c r="B3341">
        <v>110</v>
      </c>
      <c r="C3341">
        <v>268</v>
      </c>
      <c r="D3341" t="s">
        <v>1348</v>
      </c>
      <c r="E3341" t="s">
        <v>1358</v>
      </c>
      <c r="F3341" t="s">
        <v>232</v>
      </c>
      <c r="G3341" t="e">
        <f t="shared" si="52"/>
        <v>#VALUE!</v>
      </c>
    </row>
    <row r="3342" spans="1:7" x14ac:dyDescent="0.25">
      <c r="A3342">
        <v>164</v>
      </c>
      <c r="B3342">
        <v>105</v>
      </c>
      <c r="C3342">
        <v>269</v>
      </c>
      <c r="D3342" t="s">
        <v>263</v>
      </c>
      <c r="E3342" t="s">
        <v>1359</v>
      </c>
      <c r="F3342" t="s">
        <v>1360</v>
      </c>
      <c r="G3342" t="e">
        <f t="shared" si="52"/>
        <v>#VALUE!</v>
      </c>
    </row>
    <row r="3343" spans="1:7" x14ac:dyDescent="0.25">
      <c r="A3343">
        <v>163</v>
      </c>
      <c r="B3343">
        <v>106</v>
      </c>
      <c r="C3343">
        <v>269</v>
      </c>
      <c r="D3343" t="s">
        <v>521</v>
      </c>
      <c r="E3343" t="s">
        <v>1361</v>
      </c>
      <c r="F3343" t="s">
        <v>1362</v>
      </c>
      <c r="G3343" t="e">
        <f t="shared" si="52"/>
        <v>#VALUE!</v>
      </c>
    </row>
    <row r="3344" spans="1:7" x14ac:dyDescent="0.25">
      <c r="A3344">
        <v>162</v>
      </c>
      <c r="B3344">
        <v>107</v>
      </c>
      <c r="C3344">
        <v>269</v>
      </c>
      <c r="D3344" t="s">
        <v>267</v>
      </c>
      <c r="E3344" t="s">
        <v>1363</v>
      </c>
      <c r="F3344" t="s">
        <v>1364</v>
      </c>
      <c r="G3344" t="e">
        <f t="shared" si="52"/>
        <v>#VALUE!</v>
      </c>
    </row>
    <row r="3345" spans="1:7" x14ac:dyDescent="0.25">
      <c r="A3345">
        <v>161</v>
      </c>
      <c r="B3345">
        <v>108</v>
      </c>
      <c r="C3345">
        <v>269</v>
      </c>
      <c r="D3345" t="s">
        <v>533</v>
      </c>
      <c r="E3345" t="s">
        <v>1365</v>
      </c>
      <c r="F3345" t="s">
        <v>531</v>
      </c>
      <c r="G3345" t="e">
        <f t="shared" si="52"/>
        <v>#VALUE!</v>
      </c>
    </row>
    <row r="3346" spans="1:7" x14ac:dyDescent="0.25">
      <c r="A3346">
        <v>160</v>
      </c>
      <c r="B3346">
        <v>109</v>
      </c>
      <c r="C3346">
        <v>269</v>
      </c>
      <c r="D3346" t="s">
        <v>268</v>
      </c>
      <c r="E3346" t="s">
        <v>1366</v>
      </c>
      <c r="F3346" t="s">
        <v>1367</v>
      </c>
      <c r="G3346" t="e">
        <f t="shared" si="52"/>
        <v>#VALUE!</v>
      </c>
    </row>
    <row r="3347" spans="1:7" x14ac:dyDescent="0.25">
      <c r="A3347">
        <v>159</v>
      </c>
      <c r="B3347">
        <v>110</v>
      </c>
      <c r="C3347">
        <v>269</v>
      </c>
      <c r="D3347" t="s">
        <v>1348</v>
      </c>
      <c r="E3347">
        <v>134834.709</v>
      </c>
      <c r="F3347">
        <v>31.402999999999999</v>
      </c>
      <c r="G3347">
        <f t="shared" si="52"/>
        <v>134834.709</v>
      </c>
    </row>
    <row r="3348" spans="1:7" x14ac:dyDescent="0.25">
      <c r="A3348">
        <v>165</v>
      </c>
      <c r="B3348">
        <v>105</v>
      </c>
      <c r="C3348">
        <v>270</v>
      </c>
      <c r="D3348" t="s">
        <v>263</v>
      </c>
      <c r="E3348" t="s">
        <v>1368</v>
      </c>
      <c r="F3348" t="s">
        <v>544</v>
      </c>
      <c r="G3348" t="e">
        <f t="shared" si="52"/>
        <v>#VALUE!</v>
      </c>
    </row>
    <row r="3349" spans="1:7" x14ac:dyDescent="0.25">
      <c r="A3349">
        <v>164</v>
      </c>
      <c r="B3349">
        <v>106</v>
      </c>
      <c r="C3349">
        <v>270</v>
      </c>
      <c r="D3349" t="s">
        <v>521</v>
      </c>
      <c r="E3349" t="s">
        <v>1369</v>
      </c>
      <c r="F3349" t="s">
        <v>545</v>
      </c>
      <c r="G3349" t="e">
        <f t="shared" si="52"/>
        <v>#VALUE!</v>
      </c>
    </row>
    <row r="3350" spans="1:7" x14ac:dyDescent="0.25">
      <c r="A3350">
        <v>163</v>
      </c>
      <c r="B3350">
        <v>107</v>
      </c>
      <c r="C3350">
        <v>270</v>
      </c>
      <c r="D3350" t="s">
        <v>267</v>
      </c>
      <c r="E3350" t="s">
        <v>1370</v>
      </c>
      <c r="F3350" t="s">
        <v>1371</v>
      </c>
      <c r="G3350" t="e">
        <f t="shared" si="52"/>
        <v>#VALUE!</v>
      </c>
    </row>
    <row r="3351" spans="1:7" x14ac:dyDescent="0.25">
      <c r="A3351">
        <v>162</v>
      </c>
      <c r="B3351">
        <v>108</v>
      </c>
      <c r="C3351">
        <v>270</v>
      </c>
      <c r="D3351" t="s">
        <v>533</v>
      </c>
      <c r="E3351" t="s">
        <v>1372</v>
      </c>
      <c r="F3351" t="s">
        <v>517</v>
      </c>
      <c r="G3351" t="e">
        <f t="shared" si="52"/>
        <v>#VALUE!</v>
      </c>
    </row>
    <row r="3352" spans="1:7" x14ac:dyDescent="0.25">
      <c r="A3352">
        <v>161</v>
      </c>
      <c r="B3352">
        <v>109</v>
      </c>
      <c r="C3352">
        <v>270</v>
      </c>
      <c r="D3352" t="s">
        <v>268</v>
      </c>
      <c r="E3352" t="s">
        <v>1373</v>
      </c>
      <c r="F3352" t="s">
        <v>683</v>
      </c>
      <c r="G3352" t="e">
        <f t="shared" si="52"/>
        <v>#VALUE!</v>
      </c>
    </row>
    <row r="3353" spans="1:7" x14ac:dyDescent="0.25">
      <c r="A3353">
        <v>160</v>
      </c>
      <c r="B3353">
        <v>110</v>
      </c>
      <c r="C3353">
        <v>270</v>
      </c>
      <c r="D3353" t="s">
        <v>1348</v>
      </c>
      <c r="E3353">
        <v>134678.28200000001</v>
      </c>
      <c r="F3353">
        <v>48.011000000000003</v>
      </c>
      <c r="G3353">
        <f t="shared" si="52"/>
        <v>134678.28200000001</v>
      </c>
    </row>
    <row r="3354" spans="1:7" x14ac:dyDescent="0.25">
      <c r="A3354">
        <v>165</v>
      </c>
      <c r="B3354">
        <v>106</v>
      </c>
      <c r="C3354">
        <v>271</v>
      </c>
      <c r="D3354" t="s">
        <v>521</v>
      </c>
      <c r="E3354" t="s">
        <v>1374</v>
      </c>
      <c r="F3354" t="s">
        <v>1375</v>
      </c>
      <c r="G3354" t="e">
        <f t="shared" si="52"/>
        <v>#VALUE!</v>
      </c>
    </row>
    <row r="3355" spans="1:7" x14ac:dyDescent="0.25">
      <c r="A3355">
        <v>164</v>
      </c>
      <c r="B3355">
        <v>107</v>
      </c>
      <c r="C3355">
        <v>271</v>
      </c>
      <c r="D3355" t="s">
        <v>267</v>
      </c>
      <c r="E3355" t="s">
        <v>1376</v>
      </c>
      <c r="F3355" t="s">
        <v>1377</v>
      </c>
      <c r="G3355" t="e">
        <f t="shared" si="52"/>
        <v>#VALUE!</v>
      </c>
    </row>
    <row r="3356" spans="1:7" x14ac:dyDescent="0.25">
      <c r="A3356">
        <v>163</v>
      </c>
      <c r="B3356">
        <v>108</v>
      </c>
      <c r="C3356">
        <v>271</v>
      </c>
      <c r="D3356" t="s">
        <v>533</v>
      </c>
      <c r="E3356" t="s">
        <v>1378</v>
      </c>
      <c r="F3356" t="s">
        <v>461</v>
      </c>
      <c r="G3356" t="e">
        <f t="shared" si="52"/>
        <v>#VALUE!</v>
      </c>
    </row>
    <row r="3357" spans="1:7" x14ac:dyDescent="0.25">
      <c r="A3357">
        <v>162</v>
      </c>
      <c r="B3357">
        <v>109</v>
      </c>
      <c r="C3357">
        <v>271</v>
      </c>
      <c r="D3357" t="s">
        <v>268</v>
      </c>
      <c r="E3357" t="s">
        <v>1379</v>
      </c>
      <c r="F3357" t="s">
        <v>1380</v>
      </c>
      <c r="G3357" t="e">
        <f t="shared" si="52"/>
        <v>#VALUE!</v>
      </c>
    </row>
    <row r="3358" spans="1:7" x14ac:dyDescent="0.25">
      <c r="A3358">
        <v>161</v>
      </c>
      <c r="B3358">
        <v>110</v>
      </c>
      <c r="C3358">
        <v>271</v>
      </c>
      <c r="D3358" t="s">
        <v>1348</v>
      </c>
      <c r="E3358" t="s">
        <v>1381</v>
      </c>
      <c r="F3358" t="s">
        <v>1382</v>
      </c>
      <c r="G3358" t="e">
        <f t="shared" si="52"/>
        <v>#VALUE!</v>
      </c>
    </row>
    <row r="3359" spans="1:7" x14ac:dyDescent="0.25">
      <c r="A3359">
        <v>166</v>
      </c>
      <c r="B3359">
        <v>106</v>
      </c>
      <c r="C3359">
        <v>272</v>
      </c>
      <c r="D3359" t="s">
        <v>521</v>
      </c>
      <c r="E3359" t="s">
        <v>1383</v>
      </c>
      <c r="F3359" t="s">
        <v>1384</v>
      </c>
      <c r="G3359" t="e">
        <f t="shared" si="52"/>
        <v>#VALUE!</v>
      </c>
    </row>
    <row r="3360" spans="1:7" x14ac:dyDescent="0.25">
      <c r="A3360">
        <v>165</v>
      </c>
      <c r="B3360">
        <v>107</v>
      </c>
      <c r="C3360">
        <v>272</v>
      </c>
      <c r="D3360" t="s">
        <v>267</v>
      </c>
      <c r="E3360" t="s">
        <v>1385</v>
      </c>
      <c r="F3360" t="s">
        <v>1386</v>
      </c>
      <c r="G3360" t="e">
        <f t="shared" si="52"/>
        <v>#VALUE!</v>
      </c>
    </row>
    <row r="3361" spans="1:7" x14ac:dyDescent="0.25">
      <c r="A3361">
        <v>164</v>
      </c>
      <c r="B3361">
        <v>108</v>
      </c>
      <c r="C3361">
        <v>272</v>
      </c>
      <c r="D3361" t="s">
        <v>533</v>
      </c>
      <c r="E3361" t="s">
        <v>1387</v>
      </c>
      <c r="F3361" t="s">
        <v>547</v>
      </c>
      <c r="G3361" t="e">
        <f t="shared" si="52"/>
        <v>#VALUE!</v>
      </c>
    </row>
    <row r="3362" spans="1:7" x14ac:dyDescent="0.25">
      <c r="A3362">
        <v>163</v>
      </c>
      <c r="B3362">
        <v>109</v>
      </c>
      <c r="C3362">
        <v>272</v>
      </c>
      <c r="D3362" t="s">
        <v>268</v>
      </c>
      <c r="E3362" t="s">
        <v>1388</v>
      </c>
      <c r="F3362" t="s">
        <v>1389</v>
      </c>
      <c r="G3362" t="e">
        <f t="shared" si="52"/>
        <v>#VALUE!</v>
      </c>
    </row>
    <row r="3363" spans="1:7" x14ac:dyDescent="0.25">
      <c r="A3363">
        <v>162</v>
      </c>
      <c r="B3363">
        <v>110</v>
      </c>
      <c r="C3363">
        <v>272</v>
      </c>
      <c r="D3363" t="s">
        <v>1348</v>
      </c>
      <c r="E3363" t="s">
        <v>1390</v>
      </c>
      <c r="F3363" t="s">
        <v>483</v>
      </c>
      <c r="G3363" t="e">
        <f t="shared" si="52"/>
        <v>#VALUE!</v>
      </c>
    </row>
    <row r="3364" spans="1:7" x14ac:dyDescent="0.25">
      <c r="A3364">
        <v>161</v>
      </c>
      <c r="B3364">
        <v>111</v>
      </c>
      <c r="C3364">
        <v>272</v>
      </c>
      <c r="D3364" t="s">
        <v>1391</v>
      </c>
      <c r="E3364" t="s">
        <v>1392</v>
      </c>
      <c r="F3364" t="s">
        <v>209</v>
      </c>
      <c r="G3364" t="e">
        <f t="shared" si="52"/>
        <v>#VALUE!</v>
      </c>
    </row>
    <row r="3365" spans="1:7" x14ac:dyDescent="0.25">
      <c r="A3365">
        <v>167</v>
      </c>
      <c r="B3365">
        <v>106</v>
      </c>
      <c r="C3365">
        <v>273</v>
      </c>
      <c r="D3365" t="s">
        <v>521</v>
      </c>
      <c r="E3365" t="s">
        <v>1393</v>
      </c>
      <c r="F3365" t="s">
        <v>199</v>
      </c>
      <c r="G3365" t="e">
        <f t="shared" si="52"/>
        <v>#VALUE!</v>
      </c>
    </row>
    <row r="3366" spans="1:7" x14ac:dyDescent="0.25">
      <c r="A3366">
        <v>166</v>
      </c>
      <c r="B3366">
        <v>107</v>
      </c>
      <c r="C3366">
        <v>273</v>
      </c>
      <c r="D3366" t="s">
        <v>267</v>
      </c>
      <c r="E3366" t="s">
        <v>1394</v>
      </c>
      <c r="F3366" t="s">
        <v>552</v>
      </c>
      <c r="G3366" t="e">
        <f t="shared" si="52"/>
        <v>#VALUE!</v>
      </c>
    </row>
    <row r="3367" spans="1:7" x14ac:dyDescent="0.25">
      <c r="A3367">
        <v>165</v>
      </c>
      <c r="B3367">
        <v>108</v>
      </c>
      <c r="C3367">
        <v>273</v>
      </c>
      <c r="D3367" t="s">
        <v>533</v>
      </c>
      <c r="E3367" t="s">
        <v>1395</v>
      </c>
      <c r="F3367" t="s">
        <v>532</v>
      </c>
      <c r="G3367" t="e">
        <f t="shared" si="52"/>
        <v>#VALUE!</v>
      </c>
    </row>
    <row r="3368" spans="1:7" x14ac:dyDescent="0.25">
      <c r="A3368">
        <v>164</v>
      </c>
      <c r="B3368">
        <v>109</v>
      </c>
      <c r="C3368">
        <v>273</v>
      </c>
      <c r="D3368" t="s">
        <v>268</v>
      </c>
      <c r="E3368" t="s">
        <v>1396</v>
      </c>
      <c r="F3368" t="s">
        <v>535</v>
      </c>
      <c r="G3368" t="e">
        <f t="shared" si="52"/>
        <v>#VALUE!</v>
      </c>
    </row>
    <row r="3369" spans="1:7" x14ac:dyDescent="0.25">
      <c r="A3369">
        <v>163</v>
      </c>
      <c r="B3369">
        <v>110</v>
      </c>
      <c r="C3369">
        <v>273</v>
      </c>
      <c r="D3369" t="s">
        <v>1348</v>
      </c>
      <c r="E3369" t="s">
        <v>1397</v>
      </c>
      <c r="F3369" t="s">
        <v>1398</v>
      </c>
      <c r="G3369" t="e">
        <f t="shared" si="52"/>
        <v>#VALUE!</v>
      </c>
    </row>
    <row r="3370" spans="1:7" x14ac:dyDescent="0.25">
      <c r="A3370">
        <v>162</v>
      </c>
      <c r="B3370">
        <v>111</v>
      </c>
      <c r="C3370">
        <v>273</v>
      </c>
      <c r="D3370" t="s">
        <v>1391</v>
      </c>
      <c r="E3370" t="s">
        <v>1399</v>
      </c>
      <c r="F3370" t="s">
        <v>1400</v>
      </c>
      <c r="G3370" t="e">
        <f t="shared" si="52"/>
        <v>#VALUE!</v>
      </c>
    </row>
    <row r="3371" spans="1:7" x14ac:dyDescent="0.25">
      <c r="A3371">
        <v>167</v>
      </c>
      <c r="B3371">
        <v>107</v>
      </c>
      <c r="C3371">
        <v>274</v>
      </c>
      <c r="D3371" t="s">
        <v>267</v>
      </c>
      <c r="E3371" t="s">
        <v>1401</v>
      </c>
      <c r="F3371" t="s">
        <v>1402</v>
      </c>
      <c r="G3371" t="e">
        <f t="shared" si="52"/>
        <v>#VALUE!</v>
      </c>
    </row>
    <row r="3372" spans="1:7" x14ac:dyDescent="0.25">
      <c r="A3372">
        <v>166</v>
      </c>
      <c r="B3372">
        <v>108</v>
      </c>
      <c r="C3372">
        <v>274</v>
      </c>
      <c r="D3372" t="s">
        <v>533</v>
      </c>
      <c r="E3372" t="s">
        <v>1403</v>
      </c>
      <c r="F3372" t="s">
        <v>550</v>
      </c>
      <c r="G3372" t="e">
        <f t="shared" si="52"/>
        <v>#VALUE!</v>
      </c>
    </row>
    <row r="3373" spans="1:7" x14ac:dyDescent="0.25">
      <c r="A3373">
        <v>165</v>
      </c>
      <c r="B3373">
        <v>109</v>
      </c>
      <c r="C3373">
        <v>274</v>
      </c>
      <c r="D3373" t="s">
        <v>268</v>
      </c>
      <c r="E3373" t="s">
        <v>1404</v>
      </c>
      <c r="F3373" t="s">
        <v>213</v>
      </c>
      <c r="G3373" t="e">
        <f t="shared" si="52"/>
        <v>#VALUE!</v>
      </c>
    </row>
    <row r="3374" spans="1:7" x14ac:dyDescent="0.25">
      <c r="A3374">
        <v>164</v>
      </c>
      <c r="B3374">
        <v>110</v>
      </c>
      <c r="C3374">
        <v>274</v>
      </c>
      <c r="D3374" t="s">
        <v>1348</v>
      </c>
      <c r="E3374" t="s">
        <v>1405</v>
      </c>
      <c r="F3374" t="s">
        <v>1406</v>
      </c>
      <c r="G3374" t="e">
        <f t="shared" si="52"/>
        <v>#VALUE!</v>
      </c>
    </row>
    <row r="3375" spans="1:7" x14ac:dyDescent="0.25">
      <c r="A3375">
        <v>163</v>
      </c>
      <c r="B3375">
        <v>111</v>
      </c>
      <c r="C3375">
        <v>274</v>
      </c>
      <c r="D3375" t="s">
        <v>1391</v>
      </c>
      <c r="E3375" t="s">
        <v>1407</v>
      </c>
      <c r="F3375" t="s">
        <v>526</v>
      </c>
      <c r="G3375" t="e">
        <f t="shared" si="52"/>
        <v>#VALUE!</v>
      </c>
    </row>
    <row r="3376" spans="1:7" x14ac:dyDescent="0.25">
      <c r="A3376">
        <v>168</v>
      </c>
      <c r="B3376">
        <v>107</v>
      </c>
      <c r="C3376">
        <v>275</v>
      </c>
      <c r="D3376" t="s">
        <v>267</v>
      </c>
      <c r="E3376" t="s">
        <v>1408</v>
      </c>
      <c r="F3376" t="s">
        <v>207</v>
      </c>
      <c r="G3376" t="e">
        <f t="shared" si="52"/>
        <v>#VALUE!</v>
      </c>
    </row>
    <row r="3377" spans="1:7" x14ac:dyDescent="0.25">
      <c r="A3377">
        <v>167</v>
      </c>
      <c r="B3377">
        <v>108</v>
      </c>
      <c r="C3377">
        <v>275</v>
      </c>
      <c r="D3377" t="s">
        <v>533</v>
      </c>
      <c r="E3377" t="s">
        <v>1409</v>
      </c>
      <c r="F3377" t="s">
        <v>1410</v>
      </c>
      <c r="G3377" t="e">
        <f t="shared" si="52"/>
        <v>#VALUE!</v>
      </c>
    </row>
    <row r="3378" spans="1:7" x14ac:dyDescent="0.25">
      <c r="A3378">
        <v>166</v>
      </c>
      <c r="B3378">
        <v>109</v>
      </c>
      <c r="C3378">
        <v>275</v>
      </c>
      <c r="D3378" t="s">
        <v>268</v>
      </c>
      <c r="E3378" t="s">
        <v>1411</v>
      </c>
      <c r="F3378" t="s">
        <v>1412</v>
      </c>
      <c r="G3378" t="e">
        <f t="shared" si="52"/>
        <v>#VALUE!</v>
      </c>
    </row>
    <row r="3379" spans="1:7" x14ac:dyDescent="0.25">
      <c r="A3379">
        <v>165</v>
      </c>
      <c r="B3379">
        <v>110</v>
      </c>
      <c r="C3379">
        <v>275</v>
      </c>
      <c r="D3379" t="s">
        <v>1348</v>
      </c>
      <c r="E3379" t="s">
        <v>1413</v>
      </c>
      <c r="F3379" t="s">
        <v>499</v>
      </c>
      <c r="G3379" t="e">
        <f t="shared" si="52"/>
        <v>#VALUE!</v>
      </c>
    </row>
    <row r="3380" spans="1:7" x14ac:dyDescent="0.25">
      <c r="A3380">
        <v>164</v>
      </c>
      <c r="B3380">
        <v>111</v>
      </c>
      <c r="C3380">
        <v>275</v>
      </c>
      <c r="D3380" t="s">
        <v>1391</v>
      </c>
      <c r="E3380" t="s">
        <v>1414</v>
      </c>
      <c r="F3380" t="s">
        <v>1415</v>
      </c>
      <c r="G3380" t="e">
        <f t="shared" si="52"/>
        <v>#VALUE!</v>
      </c>
    </row>
    <row r="3381" spans="1:7" x14ac:dyDescent="0.25">
      <c r="A3381">
        <v>168</v>
      </c>
      <c r="B3381">
        <v>108</v>
      </c>
      <c r="C3381">
        <v>276</v>
      </c>
      <c r="D3381" t="s">
        <v>533</v>
      </c>
      <c r="E3381" t="s">
        <v>1416</v>
      </c>
      <c r="F3381" t="s">
        <v>1417</v>
      </c>
      <c r="G3381" t="e">
        <f t="shared" si="52"/>
        <v>#VALUE!</v>
      </c>
    </row>
    <row r="3382" spans="1:7" x14ac:dyDescent="0.25">
      <c r="A3382">
        <v>167</v>
      </c>
      <c r="B3382">
        <v>109</v>
      </c>
      <c r="C3382">
        <v>276</v>
      </c>
      <c r="D3382" t="s">
        <v>268</v>
      </c>
      <c r="E3382" t="s">
        <v>1418</v>
      </c>
      <c r="F3382" t="s">
        <v>1386</v>
      </c>
      <c r="G3382" t="e">
        <f t="shared" si="52"/>
        <v>#VALUE!</v>
      </c>
    </row>
    <row r="3383" spans="1:7" x14ac:dyDescent="0.25">
      <c r="A3383">
        <v>166</v>
      </c>
      <c r="B3383">
        <v>110</v>
      </c>
      <c r="C3383">
        <v>276</v>
      </c>
      <c r="D3383" t="s">
        <v>1348</v>
      </c>
      <c r="E3383" t="s">
        <v>1419</v>
      </c>
      <c r="F3383" t="s">
        <v>1420</v>
      </c>
      <c r="G3383" t="e">
        <f t="shared" si="52"/>
        <v>#VALUE!</v>
      </c>
    </row>
    <row r="3384" spans="1:7" x14ac:dyDescent="0.25">
      <c r="A3384">
        <v>165</v>
      </c>
      <c r="B3384">
        <v>111</v>
      </c>
      <c r="C3384">
        <v>276</v>
      </c>
      <c r="D3384" t="s">
        <v>1391</v>
      </c>
      <c r="E3384" t="s">
        <v>1421</v>
      </c>
      <c r="F3384" t="s">
        <v>1422</v>
      </c>
      <c r="G3384" t="e">
        <f t="shared" si="52"/>
        <v>#VALUE!</v>
      </c>
    </row>
    <row r="3385" spans="1:7" x14ac:dyDescent="0.25">
      <c r="A3385">
        <v>164</v>
      </c>
      <c r="B3385">
        <v>112</v>
      </c>
      <c r="C3385">
        <v>276</v>
      </c>
      <c r="D3385" t="s">
        <v>1423</v>
      </c>
      <c r="E3385" t="s">
        <v>1424</v>
      </c>
      <c r="F3385" t="s">
        <v>207</v>
      </c>
      <c r="G3385" t="e">
        <f t="shared" si="52"/>
        <v>#VALUE!</v>
      </c>
    </row>
    <row r="3386" spans="1:7" x14ac:dyDescent="0.25">
      <c r="A3386">
        <v>169</v>
      </c>
      <c r="B3386">
        <v>108</v>
      </c>
      <c r="C3386">
        <v>277</v>
      </c>
      <c r="D3386" t="s">
        <v>533</v>
      </c>
      <c r="E3386" t="s">
        <v>1425</v>
      </c>
      <c r="F3386" t="s">
        <v>1426</v>
      </c>
      <c r="G3386" t="e">
        <f t="shared" si="52"/>
        <v>#VALUE!</v>
      </c>
    </row>
    <row r="3387" spans="1:7" x14ac:dyDescent="0.25">
      <c r="A3387">
        <v>168</v>
      </c>
      <c r="B3387">
        <v>109</v>
      </c>
      <c r="C3387">
        <v>277</v>
      </c>
      <c r="D3387" t="s">
        <v>268</v>
      </c>
      <c r="E3387" t="s">
        <v>1427</v>
      </c>
      <c r="F3387" t="s">
        <v>208</v>
      </c>
      <c r="G3387" t="e">
        <f t="shared" si="52"/>
        <v>#VALUE!</v>
      </c>
    </row>
    <row r="3388" spans="1:7" x14ac:dyDescent="0.25">
      <c r="A3388">
        <v>167</v>
      </c>
      <c r="B3388">
        <v>110</v>
      </c>
      <c r="C3388">
        <v>277</v>
      </c>
      <c r="D3388" t="s">
        <v>1348</v>
      </c>
      <c r="E3388" t="s">
        <v>1428</v>
      </c>
      <c r="F3388" t="s">
        <v>1429</v>
      </c>
      <c r="G3388" t="e">
        <f t="shared" si="52"/>
        <v>#VALUE!</v>
      </c>
    </row>
    <row r="3389" spans="1:7" x14ac:dyDescent="0.25">
      <c r="A3389">
        <v>166</v>
      </c>
      <c r="B3389">
        <v>111</v>
      </c>
      <c r="C3389">
        <v>277</v>
      </c>
      <c r="D3389" t="s">
        <v>1391</v>
      </c>
      <c r="E3389" t="s">
        <v>1430</v>
      </c>
      <c r="F3389" t="s">
        <v>1431</v>
      </c>
      <c r="G3389" t="e">
        <f t="shared" si="52"/>
        <v>#VALUE!</v>
      </c>
    </row>
    <row r="3390" spans="1:7" x14ac:dyDescent="0.25">
      <c r="A3390">
        <v>165</v>
      </c>
      <c r="B3390">
        <v>112</v>
      </c>
      <c r="C3390">
        <v>277</v>
      </c>
      <c r="D3390" t="s">
        <v>1423</v>
      </c>
      <c r="E3390" t="s">
        <v>1432</v>
      </c>
      <c r="F3390" t="s">
        <v>219</v>
      </c>
      <c r="G3390" t="e">
        <f t="shared" si="52"/>
        <v>#VALUE!</v>
      </c>
    </row>
    <row r="3391" spans="1:7" x14ac:dyDescent="0.25">
      <c r="A3391">
        <v>169</v>
      </c>
      <c r="B3391">
        <v>109</v>
      </c>
      <c r="C3391">
        <v>278</v>
      </c>
      <c r="D3391" t="s">
        <v>268</v>
      </c>
      <c r="E3391" t="s">
        <v>1433</v>
      </c>
      <c r="F3391" t="s">
        <v>1434</v>
      </c>
      <c r="G3391" t="e">
        <f t="shared" si="52"/>
        <v>#VALUE!</v>
      </c>
    </row>
    <row r="3392" spans="1:7" x14ac:dyDescent="0.25">
      <c r="A3392">
        <v>168</v>
      </c>
      <c r="B3392">
        <v>110</v>
      </c>
      <c r="C3392">
        <v>278</v>
      </c>
      <c r="D3392" t="s">
        <v>1348</v>
      </c>
      <c r="E3392" t="s">
        <v>1435</v>
      </c>
      <c r="F3392" t="s">
        <v>1436</v>
      </c>
      <c r="G3392" t="e">
        <f t="shared" si="52"/>
        <v>#VALUE!</v>
      </c>
    </row>
    <row r="3393" spans="1:7" x14ac:dyDescent="0.25">
      <c r="A3393">
        <v>167</v>
      </c>
      <c r="B3393">
        <v>111</v>
      </c>
      <c r="C3393">
        <v>278</v>
      </c>
      <c r="D3393" t="s">
        <v>1391</v>
      </c>
      <c r="E3393" t="s">
        <v>1437</v>
      </c>
      <c r="F3393" t="s">
        <v>1438</v>
      </c>
      <c r="G3393" t="e">
        <f t="shared" si="52"/>
        <v>#VALUE!</v>
      </c>
    </row>
    <row r="3394" spans="1:7" x14ac:dyDescent="0.25">
      <c r="A3394">
        <v>166</v>
      </c>
      <c r="B3394">
        <v>112</v>
      </c>
      <c r="C3394">
        <v>278</v>
      </c>
      <c r="D3394" t="s">
        <v>1423</v>
      </c>
      <c r="E3394" t="s">
        <v>1439</v>
      </c>
      <c r="F3394" t="s">
        <v>1440</v>
      </c>
      <c r="G3394" t="e">
        <f t="shared" si="52"/>
        <v>#VALUE!</v>
      </c>
    </row>
    <row r="3395" spans="1:7" x14ac:dyDescent="0.25">
      <c r="A3395">
        <v>165</v>
      </c>
      <c r="B3395">
        <v>113</v>
      </c>
      <c r="C3395">
        <v>278</v>
      </c>
      <c r="D3395" t="s">
        <v>555</v>
      </c>
      <c r="E3395" t="s">
        <v>1441</v>
      </c>
      <c r="F3395" t="s">
        <v>1442</v>
      </c>
      <c r="G3395" t="e">
        <f t="shared" si="52"/>
        <v>#VALUE!</v>
      </c>
    </row>
    <row r="3396" spans="1:7" x14ac:dyDescent="0.25">
      <c r="A3396">
        <v>170</v>
      </c>
      <c r="B3396">
        <v>109</v>
      </c>
      <c r="C3396">
        <v>279</v>
      </c>
      <c r="D3396" t="s">
        <v>268</v>
      </c>
      <c r="E3396" t="s">
        <v>1443</v>
      </c>
      <c r="F3396" t="s">
        <v>645</v>
      </c>
      <c r="G3396" t="e">
        <f t="shared" si="52"/>
        <v>#VALUE!</v>
      </c>
    </row>
    <row r="3397" spans="1:7" x14ac:dyDescent="0.25">
      <c r="A3397">
        <v>169</v>
      </c>
      <c r="B3397">
        <v>110</v>
      </c>
      <c r="C3397">
        <v>279</v>
      </c>
      <c r="D3397" t="s">
        <v>1348</v>
      </c>
      <c r="E3397" t="s">
        <v>1444</v>
      </c>
      <c r="F3397" t="s">
        <v>1445</v>
      </c>
      <c r="G3397" t="e">
        <f t="shared" si="52"/>
        <v>#VALUE!</v>
      </c>
    </row>
    <row r="3398" spans="1:7" x14ac:dyDescent="0.25">
      <c r="A3398">
        <v>168</v>
      </c>
      <c r="B3398">
        <v>111</v>
      </c>
      <c r="C3398">
        <v>279</v>
      </c>
      <c r="D3398" t="s">
        <v>1391</v>
      </c>
      <c r="E3398" t="s">
        <v>1446</v>
      </c>
      <c r="F3398" t="s">
        <v>1447</v>
      </c>
      <c r="G3398" t="e">
        <f t="shared" si="52"/>
        <v>#VALUE!</v>
      </c>
    </row>
    <row r="3399" spans="1:7" x14ac:dyDescent="0.25">
      <c r="A3399">
        <v>167</v>
      </c>
      <c r="B3399">
        <v>112</v>
      </c>
      <c r="C3399">
        <v>279</v>
      </c>
      <c r="D3399" t="s">
        <v>1423</v>
      </c>
      <c r="E3399" t="s">
        <v>1448</v>
      </c>
      <c r="F3399" t="s">
        <v>1449</v>
      </c>
      <c r="G3399" t="e">
        <f t="shared" si="52"/>
        <v>#VALUE!</v>
      </c>
    </row>
    <row r="3400" spans="1:7" x14ac:dyDescent="0.25">
      <c r="A3400">
        <v>166</v>
      </c>
      <c r="B3400">
        <v>113</v>
      </c>
      <c r="C3400">
        <v>279</v>
      </c>
      <c r="D3400" t="s">
        <v>555</v>
      </c>
      <c r="E3400" t="s">
        <v>1450</v>
      </c>
      <c r="F3400" t="s">
        <v>208</v>
      </c>
      <c r="G3400" t="e">
        <f t="shared" si="52"/>
        <v>#VALUE!</v>
      </c>
    </row>
    <row r="3401" spans="1:7" x14ac:dyDescent="0.25">
      <c r="A3401">
        <v>170</v>
      </c>
      <c r="B3401">
        <v>110</v>
      </c>
      <c r="C3401">
        <v>280</v>
      </c>
      <c r="D3401" t="s">
        <v>1348</v>
      </c>
      <c r="E3401" t="s">
        <v>1451</v>
      </c>
      <c r="F3401" t="s">
        <v>548</v>
      </c>
      <c r="G3401" t="e">
        <f t="shared" ref="G3401:G3443" si="53">IF(ISNUMBER(E3401),E3401,VALUE(SUBSTITUTE(E3401,"#",".01")))</f>
        <v>#VALUE!</v>
      </c>
    </row>
    <row r="3402" spans="1:7" x14ac:dyDescent="0.25">
      <c r="A3402">
        <v>169</v>
      </c>
      <c r="B3402">
        <v>111</v>
      </c>
      <c r="C3402">
        <v>280</v>
      </c>
      <c r="D3402" t="s">
        <v>1391</v>
      </c>
      <c r="E3402" t="s">
        <v>1452</v>
      </c>
      <c r="F3402" t="s">
        <v>1386</v>
      </c>
      <c r="G3402" t="e">
        <f t="shared" si="53"/>
        <v>#VALUE!</v>
      </c>
    </row>
    <row r="3403" spans="1:7" x14ac:dyDescent="0.25">
      <c r="A3403">
        <v>168</v>
      </c>
      <c r="B3403">
        <v>112</v>
      </c>
      <c r="C3403">
        <v>280</v>
      </c>
      <c r="D3403" t="s">
        <v>1423</v>
      </c>
      <c r="E3403" t="s">
        <v>1453</v>
      </c>
      <c r="F3403" t="s">
        <v>464</v>
      </c>
      <c r="G3403" t="e">
        <f t="shared" si="53"/>
        <v>#VALUE!</v>
      </c>
    </row>
    <row r="3404" spans="1:7" x14ac:dyDescent="0.25">
      <c r="A3404">
        <v>167</v>
      </c>
      <c r="B3404">
        <v>113</v>
      </c>
      <c r="C3404">
        <v>280</v>
      </c>
      <c r="D3404" t="s">
        <v>555</v>
      </c>
      <c r="E3404" t="s">
        <v>1454</v>
      </c>
      <c r="F3404" t="s">
        <v>609</v>
      </c>
      <c r="G3404" t="e">
        <f t="shared" si="53"/>
        <v>#VALUE!</v>
      </c>
    </row>
    <row r="3405" spans="1:7" x14ac:dyDescent="0.25">
      <c r="A3405">
        <v>171</v>
      </c>
      <c r="B3405">
        <v>110</v>
      </c>
      <c r="C3405">
        <v>281</v>
      </c>
      <c r="D3405" t="s">
        <v>1348</v>
      </c>
      <c r="E3405" t="s">
        <v>1455</v>
      </c>
      <c r="F3405" t="s">
        <v>1456</v>
      </c>
      <c r="G3405" t="e">
        <f t="shared" si="53"/>
        <v>#VALUE!</v>
      </c>
    </row>
    <row r="3406" spans="1:7" x14ac:dyDescent="0.25">
      <c r="A3406">
        <v>170</v>
      </c>
      <c r="B3406">
        <v>111</v>
      </c>
      <c r="C3406">
        <v>281</v>
      </c>
      <c r="D3406" t="s">
        <v>1391</v>
      </c>
      <c r="E3406" t="s">
        <v>1457</v>
      </c>
      <c r="F3406" t="s">
        <v>1458</v>
      </c>
      <c r="G3406" t="e">
        <f t="shared" si="53"/>
        <v>#VALUE!</v>
      </c>
    </row>
    <row r="3407" spans="1:7" x14ac:dyDescent="0.25">
      <c r="A3407">
        <v>169</v>
      </c>
      <c r="B3407">
        <v>112</v>
      </c>
      <c r="C3407">
        <v>281</v>
      </c>
      <c r="D3407" t="s">
        <v>1423</v>
      </c>
      <c r="E3407" t="s">
        <v>1459</v>
      </c>
      <c r="F3407" t="s">
        <v>1460</v>
      </c>
      <c r="G3407" t="e">
        <f t="shared" si="53"/>
        <v>#VALUE!</v>
      </c>
    </row>
    <row r="3408" spans="1:7" x14ac:dyDescent="0.25">
      <c r="A3408">
        <v>168</v>
      </c>
      <c r="B3408">
        <v>113</v>
      </c>
      <c r="C3408">
        <v>281</v>
      </c>
      <c r="D3408" t="s">
        <v>555</v>
      </c>
      <c r="E3408" t="s">
        <v>1461</v>
      </c>
      <c r="F3408" t="s">
        <v>225</v>
      </c>
      <c r="G3408" t="e">
        <f t="shared" si="53"/>
        <v>#VALUE!</v>
      </c>
    </row>
    <row r="3409" spans="1:7" x14ac:dyDescent="0.25">
      <c r="A3409">
        <v>171</v>
      </c>
      <c r="B3409">
        <v>111</v>
      </c>
      <c r="C3409">
        <v>282</v>
      </c>
      <c r="D3409" t="s">
        <v>1391</v>
      </c>
      <c r="E3409" t="s">
        <v>1462</v>
      </c>
      <c r="F3409" t="s">
        <v>1463</v>
      </c>
      <c r="G3409" t="e">
        <f t="shared" si="53"/>
        <v>#VALUE!</v>
      </c>
    </row>
    <row r="3410" spans="1:7" x14ac:dyDescent="0.25">
      <c r="A3410">
        <v>170</v>
      </c>
      <c r="B3410">
        <v>112</v>
      </c>
      <c r="C3410">
        <v>282</v>
      </c>
      <c r="D3410" t="s">
        <v>1423</v>
      </c>
      <c r="E3410" t="s">
        <v>1464</v>
      </c>
      <c r="F3410" t="s">
        <v>543</v>
      </c>
      <c r="G3410" t="e">
        <f t="shared" si="53"/>
        <v>#VALUE!</v>
      </c>
    </row>
    <row r="3411" spans="1:7" x14ac:dyDescent="0.25">
      <c r="A3411">
        <v>169</v>
      </c>
      <c r="B3411">
        <v>113</v>
      </c>
      <c r="C3411">
        <v>282</v>
      </c>
      <c r="D3411" t="s">
        <v>555</v>
      </c>
      <c r="E3411" t="s">
        <v>1465</v>
      </c>
      <c r="F3411" t="s">
        <v>231</v>
      </c>
      <c r="G3411" t="e">
        <f t="shared" si="53"/>
        <v>#VALUE!</v>
      </c>
    </row>
    <row r="3412" spans="1:7" x14ac:dyDescent="0.25">
      <c r="A3412">
        <v>172</v>
      </c>
      <c r="B3412">
        <v>111</v>
      </c>
      <c r="C3412">
        <v>283</v>
      </c>
      <c r="D3412" t="s">
        <v>1391</v>
      </c>
      <c r="E3412" t="s">
        <v>1466</v>
      </c>
      <c r="F3412" t="s">
        <v>1467</v>
      </c>
      <c r="G3412" t="e">
        <f t="shared" si="53"/>
        <v>#VALUE!</v>
      </c>
    </row>
    <row r="3413" spans="1:7" x14ac:dyDescent="0.25">
      <c r="A3413">
        <v>171</v>
      </c>
      <c r="B3413">
        <v>112</v>
      </c>
      <c r="C3413">
        <v>283</v>
      </c>
      <c r="D3413" t="s">
        <v>1423</v>
      </c>
      <c r="E3413" t="s">
        <v>1468</v>
      </c>
      <c r="F3413" t="s">
        <v>546</v>
      </c>
      <c r="G3413" t="e">
        <f t="shared" si="53"/>
        <v>#VALUE!</v>
      </c>
    </row>
    <row r="3414" spans="1:7" x14ac:dyDescent="0.25">
      <c r="A3414">
        <v>170</v>
      </c>
      <c r="B3414">
        <v>113</v>
      </c>
      <c r="C3414">
        <v>283</v>
      </c>
      <c r="D3414" t="s">
        <v>555</v>
      </c>
      <c r="E3414" t="s">
        <v>1469</v>
      </c>
      <c r="F3414" t="s">
        <v>534</v>
      </c>
      <c r="G3414" t="e">
        <f t="shared" si="53"/>
        <v>#VALUE!</v>
      </c>
    </row>
    <row r="3415" spans="1:7" x14ac:dyDescent="0.25">
      <c r="A3415">
        <v>172</v>
      </c>
      <c r="B3415">
        <v>112</v>
      </c>
      <c r="C3415">
        <v>284</v>
      </c>
      <c r="D3415" t="s">
        <v>1423</v>
      </c>
      <c r="E3415" t="s">
        <v>1470</v>
      </c>
      <c r="F3415" t="s">
        <v>1458</v>
      </c>
      <c r="G3415" t="e">
        <f t="shared" si="53"/>
        <v>#VALUE!</v>
      </c>
    </row>
    <row r="3416" spans="1:7" x14ac:dyDescent="0.25">
      <c r="A3416">
        <v>171</v>
      </c>
      <c r="B3416">
        <v>113</v>
      </c>
      <c r="C3416">
        <v>284</v>
      </c>
      <c r="D3416" t="s">
        <v>555</v>
      </c>
      <c r="E3416" t="s">
        <v>1471</v>
      </c>
      <c r="F3416" t="s">
        <v>1472</v>
      </c>
      <c r="G3416" t="e">
        <f t="shared" si="53"/>
        <v>#VALUE!</v>
      </c>
    </row>
    <row r="3417" spans="1:7" x14ac:dyDescent="0.25">
      <c r="A3417">
        <v>170</v>
      </c>
      <c r="B3417">
        <v>114</v>
      </c>
      <c r="C3417">
        <v>284</v>
      </c>
      <c r="D3417" t="s">
        <v>1473</v>
      </c>
      <c r="E3417" t="s">
        <v>1474</v>
      </c>
      <c r="F3417" t="s">
        <v>543</v>
      </c>
      <c r="G3417" t="e">
        <f t="shared" si="53"/>
        <v>#VALUE!</v>
      </c>
    </row>
    <row r="3418" spans="1:7" x14ac:dyDescent="0.25">
      <c r="A3418">
        <v>173</v>
      </c>
      <c r="B3418">
        <v>112</v>
      </c>
      <c r="C3418">
        <v>285</v>
      </c>
      <c r="D3418" t="s">
        <v>1423</v>
      </c>
      <c r="E3418" t="s">
        <v>1475</v>
      </c>
      <c r="F3418" t="s">
        <v>1476</v>
      </c>
      <c r="G3418" t="e">
        <f t="shared" si="53"/>
        <v>#VALUE!</v>
      </c>
    </row>
    <row r="3419" spans="1:7" x14ac:dyDescent="0.25">
      <c r="A3419">
        <v>172</v>
      </c>
      <c r="B3419">
        <v>113</v>
      </c>
      <c r="C3419">
        <v>285</v>
      </c>
      <c r="D3419" t="s">
        <v>555</v>
      </c>
      <c r="E3419" t="s">
        <v>1477</v>
      </c>
      <c r="F3419" t="s">
        <v>451</v>
      </c>
      <c r="G3419" t="e">
        <f t="shared" si="53"/>
        <v>#VALUE!</v>
      </c>
    </row>
    <row r="3420" spans="1:7" x14ac:dyDescent="0.25">
      <c r="A3420">
        <v>171</v>
      </c>
      <c r="B3420">
        <v>114</v>
      </c>
      <c r="C3420">
        <v>285</v>
      </c>
      <c r="D3420" t="s">
        <v>1473</v>
      </c>
      <c r="E3420" t="s">
        <v>1478</v>
      </c>
      <c r="F3420" t="s">
        <v>1479</v>
      </c>
      <c r="G3420" t="e">
        <f t="shared" si="53"/>
        <v>#VALUE!</v>
      </c>
    </row>
    <row r="3421" spans="1:7" x14ac:dyDescent="0.25">
      <c r="A3421">
        <v>173</v>
      </c>
      <c r="B3421">
        <v>113</v>
      </c>
      <c r="C3421">
        <v>286</v>
      </c>
      <c r="D3421" t="s">
        <v>555</v>
      </c>
      <c r="E3421" t="s">
        <v>1480</v>
      </c>
      <c r="F3421" t="s">
        <v>543</v>
      </c>
      <c r="G3421" t="e">
        <f t="shared" si="53"/>
        <v>#VALUE!</v>
      </c>
    </row>
    <row r="3422" spans="1:7" x14ac:dyDescent="0.25">
      <c r="A3422">
        <v>172</v>
      </c>
      <c r="B3422">
        <v>114</v>
      </c>
      <c r="C3422">
        <v>286</v>
      </c>
      <c r="D3422" t="s">
        <v>1473</v>
      </c>
      <c r="E3422" t="s">
        <v>1481</v>
      </c>
      <c r="F3422" t="s">
        <v>1482</v>
      </c>
      <c r="G3422" t="e">
        <f t="shared" si="53"/>
        <v>#VALUE!</v>
      </c>
    </row>
    <row r="3423" spans="1:7" x14ac:dyDescent="0.25">
      <c r="A3423">
        <v>174</v>
      </c>
      <c r="B3423">
        <v>113</v>
      </c>
      <c r="C3423">
        <v>287</v>
      </c>
      <c r="D3423" t="s">
        <v>555</v>
      </c>
      <c r="E3423" t="s">
        <v>1483</v>
      </c>
      <c r="F3423" t="s">
        <v>1484</v>
      </c>
      <c r="G3423" t="e">
        <f t="shared" si="53"/>
        <v>#VALUE!</v>
      </c>
    </row>
    <row r="3424" spans="1:7" x14ac:dyDescent="0.25">
      <c r="A3424">
        <v>173</v>
      </c>
      <c r="B3424">
        <v>114</v>
      </c>
      <c r="C3424">
        <v>287</v>
      </c>
      <c r="D3424" t="s">
        <v>1473</v>
      </c>
      <c r="E3424" t="s">
        <v>1485</v>
      </c>
      <c r="F3424" t="s">
        <v>1486</v>
      </c>
      <c r="G3424" t="e">
        <f t="shared" si="53"/>
        <v>#VALUE!</v>
      </c>
    </row>
    <row r="3425" spans="1:7" x14ac:dyDescent="0.25">
      <c r="A3425">
        <v>172</v>
      </c>
      <c r="B3425">
        <v>115</v>
      </c>
      <c r="C3425">
        <v>287</v>
      </c>
      <c r="D3425" t="s">
        <v>557</v>
      </c>
      <c r="E3425" t="s">
        <v>1487</v>
      </c>
      <c r="F3425" t="s">
        <v>1488</v>
      </c>
      <c r="G3425" t="e">
        <f t="shared" si="53"/>
        <v>#VALUE!</v>
      </c>
    </row>
    <row r="3426" spans="1:7" x14ac:dyDescent="0.25">
      <c r="A3426">
        <v>174</v>
      </c>
      <c r="B3426">
        <v>114</v>
      </c>
      <c r="C3426">
        <v>288</v>
      </c>
      <c r="D3426" t="s">
        <v>1473</v>
      </c>
      <c r="E3426" t="s">
        <v>1489</v>
      </c>
      <c r="F3426" t="s">
        <v>1458</v>
      </c>
      <c r="G3426" t="e">
        <f t="shared" si="53"/>
        <v>#VALUE!</v>
      </c>
    </row>
    <row r="3427" spans="1:7" x14ac:dyDescent="0.25">
      <c r="A3427">
        <v>173</v>
      </c>
      <c r="B3427">
        <v>115</v>
      </c>
      <c r="C3427">
        <v>288</v>
      </c>
      <c r="D3427" t="s">
        <v>557</v>
      </c>
      <c r="E3427" t="s">
        <v>1490</v>
      </c>
      <c r="F3427" t="s">
        <v>1491</v>
      </c>
      <c r="G3427" t="e">
        <f t="shared" si="53"/>
        <v>#VALUE!</v>
      </c>
    </row>
    <row r="3428" spans="1:7" x14ac:dyDescent="0.25">
      <c r="A3428">
        <v>175</v>
      </c>
      <c r="B3428">
        <v>114</v>
      </c>
      <c r="C3428">
        <v>289</v>
      </c>
      <c r="D3428" t="s">
        <v>1473</v>
      </c>
      <c r="E3428" t="s">
        <v>1492</v>
      </c>
      <c r="F3428" t="s">
        <v>1493</v>
      </c>
      <c r="G3428" t="e">
        <f t="shared" si="53"/>
        <v>#VALUE!</v>
      </c>
    </row>
    <row r="3429" spans="1:7" x14ac:dyDescent="0.25">
      <c r="A3429">
        <v>174</v>
      </c>
      <c r="B3429">
        <v>115</v>
      </c>
      <c r="C3429">
        <v>289</v>
      </c>
      <c r="D3429" t="s">
        <v>557</v>
      </c>
      <c r="E3429" t="s">
        <v>1494</v>
      </c>
      <c r="F3429" t="s">
        <v>1495</v>
      </c>
      <c r="G3429" t="e">
        <f t="shared" si="53"/>
        <v>#VALUE!</v>
      </c>
    </row>
    <row r="3430" spans="1:7" x14ac:dyDescent="0.25">
      <c r="A3430">
        <v>173</v>
      </c>
      <c r="B3430">
        <v>116</v>
      </c>
      <c r="C3430">
        <v>289</v>
      </c>
      <c r="D3430" t="s">
        <v>1496</v>
      </c>
      <c r="E3430" t="s">
        <v>1497</v>
      </c>
      <c r="F3430" t="s">
        <v>549</v>
      </c>
      <c r="G3430" t="e">
        <f t="shared" si="53"/>
        <v>#VALUE!</v>
      </c>
    </row>
    <row r="3431" spans="1:7" x14ac:dyDescent="0.25">
      <c r="A3431">
        <v>175</v>
      </c>
      <c r="B3431">
        <v>115</v>
      </c>
      <c r="C3431">
        <v>290</v>
      </c>
      <c r="D3431" t="s">
        <v>557</v>
      </c>
      <c r="E3431" t="s">
        <v>1498</v>
      </c>
      <c r="F3431" t="s">
        <v>1499</v>
      </c>
      <c r="G3431" t="e">
        <f t="shared" si="53"/>
        <v>#VALUE!</v>
      </c>
    </row>
    <row r="3432" spans="1:7" x14ac:dyDescent="0.25">
      <c r="A3432">
        <v>174</v>
      </c>
      <c r="B3432">
        <v>116</v>
      </c>
      <c r="C3432">
        <v>290</v>
      </c>
      <c r="D3432" t="s">
        <v>1496</v>
      </c>
      <c r="E3432" t="s">
        <v>1500</v>
      </c>
      <c r="F3432" t="s">
        <v>1501</v>
      </c>
      <c r="G3432" t="e">
        <f t="shared" si="53"/>
        <v>#VALUE!</v>
      </c>
    </row>
    <row r="3433" spans="1:7" x14ac:dyDescent="0.25">
      <c r="A3433">
        <v>176</v>
      </c>
      <c r="B3433">
        <v>115</v>
      </c>
      <c r="C3433">
        <v>291</v>
      </c>
      <c r="D3433" t="s">
        <v>557</v>
      </c>
      <c r="E3433" t="s">
        <v>1502</v>
      </c>
      <c r="F3433" t="s">
        <v>1503</v>
      </c>
      <c r="G3433" t="e">
        <f t="shared" si="53"/>
        <v>#VALUE!</v>
      </c>
    </row>
    <row r="3434" spans="1:7" x14ac:dyDescent="0.25">
      <c r="A3434">
        <v>175</v>
      </c>
      <c r="B3434">
        <v>116</v>
      </c>
      <c r="C3434">
        <v>291</v>
      </c>
      <c r="D3434" t="s">
        <v>1496</v>
      </c>
      <c r="E3434" t="s">
        <v>1504</v>
      </c>
      <c r="F3434" t="s">
        <v>1505</v>
      </c>
      <c r="G3434" t="e">
        <f t="shared" si="53"/>
        <v>#VALUE!</v>
      </c>
    </row>
    <row r="3435" spans="1:7" x14ac:dyDescent="0.25">
      <c r="A3435">
        <v>174</v>
      </c>
      <c r="B3435">
        <v>117</v>
      </c>
      <c r="C3435">
        <v>291</v>
      </c>
      <c r="D3435" t="s">
        <v>558</v>
      </c>
      <c r="E3435" t="s">
        <v>1506</v>
      </c>
      <c r="F3435" t="s">
        <v>1507</v>
      </c>
      <c r="G3435" t="e">
        <f t="shared" si="53"/>
        <v>#VALUE!</v>
      </c>
    </row>
    <row r="3436" spans="1:7" x14ac:dyDescent="0.25">
      <c r="A3436">
        <v>176</v>
      </c>
      <c r="B3436">
        <v>116</v>
      </c>
      <c r="C3436">
        <v>292</v>
      </c>
      <c r="D3436" t="s">
        <v>1496</v>
      </c>
      <c r="E3436" t="s">
        <v>1508</v>
      </c>
      <c r="F3436" t="s">
        <v>1458</v>
      </c>
      <c r="G3436" t="e">
        <f t="shared" si="53"/>
        <v>#VALUE!</v>
      </c>
    </row>
    <row r="3437" spans="1:7" x14ac:dyDescent="0.25">
      <c r="A3437">
        <v>175</v>
      </c>
      <c r="B3437">
        <v>117</v>
      </c>
      <c r="C3437">
        <v>292</v>
      </c>
      <c r="D3437" t="s">
        <v>558</v>
      </c>
      <c r="E3437" t="s">
        <v>1509</v>
      </c>
      <c r="F3437" t="s">
        <v>1510</v>
      </c>
      <c r="G3437" t="e">
        <f t="shared" si="53"/>
        <v>#VALUE!</v>
      </c>
    </row>
    <row r="3438" spans="1:7" x14ac:dyDescent="0.25">
      <c r="A3438">
        <v>177</v>
      </c>
      <c r="B3438">
        <v>116</v>
      </c>
      <c r="C3438">
        <v>293</v>
      </c>
      <c r="D3438" t="s">
        <v>1496</v>
      </c>
      <c r="E3438" t="s">
        <v>1511</v>
      </c>
      <c r="F3438" t="s">
        <v>1512</v>
      </c>
      <c r="G3438" t="e">
        <f t="shared" si="53"/>
        <v>#VALUE!</v>
      </c>
    </row>
    <row r="3439" spans="1:7" x14ac:dyDescent="0.25">
      <c r="A3439">
        <v>176</v>
      </c>
      <c r="B3439">
        <v>117</v>
      </c>
      <c r="C3439">
        <v>293</v>
      </c>
      <c r="D3439" t="s">
        <v>558</v>
      </c>
      <c r="E3439" t="s">
        <v>1513</v>
      </c>
      <c r="F3439" t="s">
        <v>1514</v>
      </c>
      <c r="G3439" t="e">
        <f t="shared" si="53"/>
        <v>#VALUE!</v>
      </c>
    </row>
    <row r="3440" spans="1:7" x14ac:dyDescent="0.25">
      <c r="A3440">
        <v>175</v>
      </c>
      <c r="B3440">
        <v>118</v>
      </c>
      <c r="C3440">
        <v>293</v>
      </c>
      <c r="D3440" t="s">
        <v>559</v>
      </c>
      <c r="E3440" t="s">
        <v>1515</v>
      </c>
      <c r="F3440" t="s">
        <v>1516</v>
      </c>
      <c r="G3440" t="e">
        <f t="shared" si="53"/>
        <v>#VALUE!</v>
      </c>
    </row>
    <row r="3441" spans="1:7" x14ac:dyDescent="0.25">
      <c r="A3441">
        <v>177</v>
      </c>
      <c r="B3441">
        <v>117</v>
      </c>
      <c r="C3441">
        <v>294</v>
      </c>
      <c r="D3441" t="s">
        <v>558</v>
      </c>
      <c r="E3441" t="s">
        <v>1517</v>
      </c>
      <c r="F3441" t="s">
        <v>1501</v>
      </c>
      <c r="G3441" t="e">
        <f t="shared" si="53"/>
        <v>#VALUE!</v>
      </c>
    </row>
    <row r="3442" spans="1:7" x14ac:dyDescent="0.25">
      <c r="A3442">
        <v>176</v>
      </c>
      <c r="B3442">
        <v>118</v>
      </c>
      <c r="C3442">
        <v>294</v>
      </c>
      <c r="D3442" t="s">
        <v>559</v>
      </c>
      <c r="E3442" t="s">
        <v>1518</v>
      </c>
      <c r="F3442" t="s">
        <v>554</v>
      </c>
      <c r="G3442" t="e">
        <f t="shared" si="53"/>
        <v>#VALUE!</v>
      </c>
    </row>
    <row r="3443" spans="1:7" x14ac:dyDescent="0.25">
      <c r="A3443">
        <v>177</v>
      </c>
      <c r="B3443">
        <v>118</v>
      </c>
      <c r="C3443">
        <v>295</v>
      </c>
      <c r="D3443" t="s">
        <v>559</v>
      </c>
      <c r="E3443" t="s">
        <v>1519</v>
      </c>
      <c r="F3443" t="s">
        <v>1520</v>
      </c>
      <c r="G3443" t="e">
        <f t="shared" si="53"/>
        <v>#VALUE!</v>
      </c>
    </row>
    <row r="3444" spans="1:7" x14ac:dyDescent="0.25">
      <c r="B3444">
        <v>123</v>
      </c>
    </row>
  </sheetData>
  <phoneticPr fontId="0" type="noConversion"/>
  <hyperlinks>
    <hyperlink ref="M6" r:id="rId1" xr:uid="{00000000-0004-0000-0700-000000000000}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5</vt:i4>
      </vt:variant>
      <vt:variant>
        <vt:lpstr>Charts</vt:lpstr>
      </vt:variant>
      <vt:variant>
        <vt:i4>3</vt:i4>
      </vt:variant>
      <vt:variant>
        <vt:lpstr>Named Ranges</vt:lpstr>
      </vt:variant>
      <vt:variant>
        <vt:i4>6</vt:i4>
      </vt:variant>
    </vt:vector>
  </HeadingPairs>
  <TitlesOfParts>
    <vt:vector size="14" baseType="lpstr">
      <vt:lpstr>small plots</vt:lpstr>
      <vt:lpstr>kinematics</vt:lpstr>
      <vt:lpstr>CALCULATOR</vt:lpstr>
      <vt:lpstr>Plotting Sheet</vt:lpstr>
      <vt:lpstr>mass_rmd.mas</vt:lpstr>
      <vt:lpstr>lab angle vs cm</vt:lpstr>
      <vt:lpstr>lab KE vs cm</vt:lpstr>
      <vt:lpstr>plectrum plots</vt:lpstr>
      <vt:lpstr>A_values</vt:lpstr>
      <vt:lpstr>Delta_values</vt:lpstr>
      <vt:lpstr>Print_plot</vt:lpstr>
      <vt:lpstr>Print_table</vt:lpstr>
      <vt:lpstr>Symbol_values</vt:lpstr>
      <vt:lpstr>Z_values</vt:lpstr>
    </vt:vector>
  </TitlesOfParts>
  <Company>University of Surrey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Wilton Catford</dc:creator>
  <cp:lastModifiedBy>Maria Vittoria Managlia</cp:lastModifiedBy>
  <dcterms:created xsi:type="dcterms:W3CDTF">1998-10-11T01:22:07Z</dcterms:created>
  <dcterms:modified xsi:type="dcterms:W3CDTF">2023-11-24T16:56:21Z</dcterms:modified>
</cp:coreProperties>
</file>